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\\OR00000PLZNT011\Stavby\PLZ\0411 RO_NEZ\Výstavba PZS km 17,454 (P1243) trati Rokycany - Nezvěstice\2024_07_01 VZ-R\k podpisu UTN\"/>
    </mc:Choice>
  </mc:AlternateContent>
  <xr:revisionPtr revIDLastSave="0" documentId="13_ncr:1_{4C051205-2486-4D80-9F40-DCBC374A6D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D.1.1_PS 501" sheetId="2" r:id="rId2"/>
    <sheet name="D.2.1.1.0_SO 101" sheetId="3" r:id="rId3"/>
    <sheet name="D.2.1.2_SO 201" sheetId="4" r:id="rId4"/>
    <sheet name="D.2.1.3_SO 202" sheetId="5" r:id="rId5"/>
    <sheet name="D.2.1.8_SO 203" sheetId="6" r:id="rId6"/>
    <sheet name="D.2.2.1_SO 301" sheetId="7" r:id="rId7"/>
    <sheet name="D.2.3.6_SO 401" sheetId="8" r:id="rId8"/>
    <sheet name="D.9.8_SO 98-98" sheetId="9" r:id="rId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F23" i="1"/>
  <c r="F22" i="1"/>
  <c r="F21" i="1"/>
  <c r="F20" i="1" s="1"/>
  <c r="F19" i="1"/>
  <c r="F18" i="1"/>
  <c r="F17" i="1"/>
  <c r="F16" i="1" s="1"/>
  <c r="F15" i="1"/>
  <c r="F14" i="1" s="1"/>
  <c r="F13" i="1"/>
  <c r="F12" i="1" s="1"/>
  <c r="F11" i="1"/>
  <c r="F10" i="1"/>
  <c r="I31" i="9"/>
  <c r="O31" i="9" s="1"/>
  <c r="I27" i="9"/>
  <c r="O27" i="9" s="1"/>
  <c r="I23" i="9"/>
  <c r="O23" i="9" s="1"/>
  <c r="I18" i="9"/>
  <c r="O18" i="9" s="1"/>
  <c r="I14" i="9"/>
  <c r="O14" i="9" s="1"/>
  <c r="I10" i="9"/>
  <c r="I170" i="8"/>
  <c r="O170" i="8" s="1"/>
  <c r="I166" i="8"/>
  <c r="O166" i="8" s="1"/>
  <c r="I162" i="8"/>
  <c r="O162" i="8" s="1"/>
  <c r="I158" i="8"/>
  <c r="O158" i="8" s="1"/>
  <c r="I154" i="8"/>
  <c r="O154" i="8" s="1"/>
  <c r="I150" i="8"/>
  <c r="O150" i="8" s="1"/>
  <c r="R149" i="8" s="1"/>
  <c r="O149" i="8" s="1"/>
  <c r="I145" i="8"/>
  <c r="O145" i="8" s="1"/>
  <c r="I141" i="8"/>
  <c r="O141" i="8" s="1"/>
  <c r="I137" i="8"/>
  <c r="O137" i="8" s="1"/>
  <c r="I133" i="8"/>
  <c r="O133" i="8" s="1"/>
  <c r="R132" i="8" s="1"/>
  <c r="O132" i="8" s="1"/>
  <c r="I128" i="8"/>
  <c r="O128" i="8" s="1"/>
  <c r="I124" i="8"/>
  <c r="O124" i="8" s="1"/>
  <c r="I120" i="8"/>
  <c r="O120" i="8" s="1"/>
  <c r="I116" i="8"/>
  <c r="O116" i="8" s="1"/>
  <c r="I112" i="8"/>
  <c r="O112" i="8" s="1"/>
  <c r="I108" i="8"/>
  <c r="O108" i="8" s="1"/>
  <c r="I104" i="8"/>
  <c r="O104" i="8" s="1"/>
  <c r="I100" i="8"/>
  <c r="O100" i="8" s="1"/>
  <c r="I96" i="8"/>
  <c r="O96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3" i="8"/>
  <c r="O63" i="8" s="1"/>
  <c r="I59" i="8"/>
  <c r="O59" i="8" s="1"/>
  <c r="I55" i="8"/>
  <c r="O55" i="8" s="1"/>
  <c r="I51" i="8"/>
  <c r="O51" i="8" s="1"/>
  <c r="I47" i="8"/>
  <c r="O47" i="8" s="1"/>
  <c r="I43" i="8"/>
  <c r="O43" i="8" s="1"/>
  <c r="I39" i="8"/>
  <c r="O39" i="8" s="1"/>
  <c r="I35" i="8"/>
  <c r="O35" i="8" s="1"/>
  <c r="I31" i="8"/>
  <c r="O31" i="8" s="1"/>
  <c r="I26" i="8"/>
  <c r="O26" i="8" s="1"/>
  <c r="I22" i="8"/>
  <c r="O22" i="8" s="1"/>
  <c r="I18" i="8"/>
  <c r="O18" i="8" s="1"/>
  <c r="I14" i="8"/>
  <c r="O14" i="8" s="1"/>
  <c r="I10" i="8"/>
  <c r="O10" i="8" s="1"/>
  <c r="I85" i="7"/>
  <c r="O85" i="7" s="1"/>
  <c r="R84" i="7" s="1"/>
  <c r="O84" i="7" s="1"/>
  <c r="I80" i="7"/>
  <c r="O80" i="7" s="1"/>
  <c r="I76" i="7"/>
  <c r="O76" i="7" s="1"/>
  <c r="R75" i="7" s="1"/>
  <c r="O75" i="7" s="1"/>
  <c r="I71" i="7"/>
  <c r="O71" i="7" s="1"/>
  <c r="I67" i="7"/>
  <c r="O67" i="7" s="1"/>
  <c r="I63" i="7"/>
  <c r="O63" i="7" s="1"/>
  <c r="I59" i="7"/>
  <c r="O59" i="7" s="1"/>
  <c r="I55" i="7"/>
  <c r="O55" i="7" s="1"/>
  <c r="I51" i="7"/>
  <c r="O51" i="7" s="1"/>
  <c r="I46" i="7"/>
  <c r="O46" i="7" s="1"/>
  <c r="I42" i="7"/>
  <c r="O42" i="7" s="1"/>
  <c r="I38" i="7"/>
  <c r="Q37" i="7" s="1"/>
  <c r="I37" i="7" s="1"/>
  <c r="I33" i="7"/>
  <c r="O33" i="7" s="1"/>
  <c r="R32" i="7" s="1"/>
  <c r="O32" i="7" s="1"/>
  <c r="I28" i="7"/>
  <c r="O28" i="7" s="1"/>
  <c r="R27" i="7" s="1"/>
  <c r="O27" i="7" s="1"/>
  <c r="I23" i="7"/>
  <c r="O23" i="7" s="1"/>
  <c r="I19" i="7"/>
  <c r="O19" i="7" s="1"/>
  <c r="I14" i="7"/>
  <c r="O14" i="7" s="1"/>
  <c r="I10" i="7"/>
  <c r="O10" i="7" s="1"/>
  <c r="I85" i="6"/>
  <c r="O85" i="6" s="1"/>
  <c r="I81" i="6"/>
  <c r="O81" i="6" s="1"/>
  <c r="I77" i="6"/>
  <c r="O77" i="6" s="1"/>
  <c r="I73" i="6"/>
  <c r="O73" i="6" s="1"/>
  <c r="I68" i="6"/>
  <c r="O68" i="6" s="1"/>
  <c r="I64" i="6"/>
  <c r="O64" i="6" s="1"/>
  <c r="I60" i="6"/>
  <c r="O60" i="6" s="1"/>
  <c r="I56" i="6"/>
  <c r="O56" i="6" s="1"/>
  <c r="I52" i="6"/>
  <c r="O52" i="6" s="1"/>
  <c r="I48" i="6"/>
  <c r="O48" i="6" s="1"/>
  <c r="I44" i="6"/>
  <c r="O44" i="6" s="1"/>
  <c r="I40" i="6"/>
  <c r="O40" i="6" s="1"/>
  <c r="I36" i="6"/>
  <c r="I31" i="6"/>
  <c r="O31" i="6" s="1"/>
  <c r="I27" i="6"/>
  <c r="O27" i="6" s="1"/>
  <c r="I22" i="6"/>
  <c r="O22" i="6" s="1"/>
  <c r="I18" i="6"/>
  <c r="O18" i="6" s="1"/>
  <c r="I14" i="6"/>
  <c r="O14" i="6" s="1"/>
  <c r="I10" i="6"/>
  <c r="O10" i="6" s="1"/>
  <c r="I118" i="5"/>
  <c r="O118" i="5" s="1"/>
  <c r="I114" i="5"/>
  <c r="O114" i="5" s="1"/>
  <c r="I110" i="5"/>
  <c r="O110" i="5" s="1"/>
  <c r="I106" i="5"/>
  <c r="O106" i="5" s="1"/>
  <c r="I102" i="5"/>
  <c r="O102" i="5" s="1"/>
  <c r="I98" i="5"/>
  <c r="O98" i="5" s="1"/>
  <c r="I94" i="5"/>
  <c r="O94" i="5" s="1"/>
  <c r="I89" i="5"/>
  <c r="O89" i="5" s="1"/>
  <c r="R88" i="5" s="1"/>
  <c r="O88" i="5" s="1"/>
  <c r="Q88" i="5"/>
  <c r="I88" i="5" s="1"/>
  <c r="I84" i="5"/>
  <c r="O84" i="5" s="1"/>
  <c r="I80" i="5"/>
  <c r="O80" i="5" s="1"/>
  <c r="I76" i="5"/>
  <c r="O76" i="5" s="1"/>
  <c r="I72" i="5"/>
  <c r="O72" i="5" s="1"/>
  <c r="I68" i="5"/>
  <c r="O68" i="5" s="1"/>
  <c r="I64" i="5"/>
  <c r="O64" i="5" s="1"/>
  <c r="I60" i="5"/>
  <c r="O60" i="5" s="1"/>
  <c r="I56" i="5"/>
  <c r="O56" i="5" s="1"/>
  <c r="I52" i="5"/>
  <c r="O52" i="5" s="1"/>
  <c r="I48" i="5"/>
  <c r="O48" i="5" s="1"/>
  <c r="I44" i="5"/>
  <c r="O44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O19" i="5" s="1"/>
  <c r="I14" i="5"/>
  <c r="O14" i="5" s="1"/>
  <c r="I10" i="5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0" i="4"/>
  <c r="O110" i="4" s="1"/>
  <c r="I106" i="4"/>
  <c r="O106" i="4" s="1"/>
  <c r="I102" i="4"/>
  <c r="O102" i="4" s="1"/>
  <c r="I98" i="4"/>
  <c r="O98" i="4" s="1"/>
  <c r="I94" i="4"/>
  <c r="O94" i="4" s="1"/>
  <c r="I90" i="4"/>
  <c r="O90" i="4" s="1"/>
  <c r="I86" i="4"/>
  <c r="O86" i="4" s="1"/>
  <c r="I82" i="4"/>
  <c r="O82" i="4" s="1"/>
  <c r="R81" i="4" s="1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O36" i="4" s="1"/>
  <c r="I31" i="4"/>
  <c r="O31" i="4" s="1"/>
  <c r="I27" i="4"/>
  <c r="O27" i="4" s="1"/>
  <c r="I23" i="4"/>
  <c r="O23" i="4" s="1"/>
  <c r="I19" i="4"/>
  <c r="O19" i="4" s="1"/>
  <c r="I15" i="4"/>
  <c r="O15" i="4" s="1"/>
  <c r="I10" i="4"/>
  <c r="Q9" i="4" s="1"/>
  <c r="I9" i="4" s="1"/>
  <c r="I167" i="3"/>
  <c r="O167" i="3" s="1"/>
  <c r="I163" i="3"/>
  <c r="O163" i="3" s="1"/>
  <c r="I159" i="3"/>
  <c r="O159" i="3" s="1"/>
  <c r="I155" i="3"/>
  <c r="O155" i="3" s="1"/>
  <c r="I151" i="3"/>
  <c r="O151" i="3" s="1"/>
  <c r="I147" i="3"/>
  <c r="O147" i="3" s="1"/>
  <c r="I143" i="3"/>
  <c r="O143" i="3" s="1"/>
  <c r="I139" i="3"/>
  <c r="O139" i="3" s="1"/>
  <c r="I135" i="3"/>
  <c r="O135" i="3" s="1"/>
  <c r="I131" i="3"/>
  <c r="O131" i="3" s="1"/>
  <c r="I127" i="3"/>
  <c r="O127" i="3" s="1"/>
  <c r="I123" i="3"/>
  <c r="O123" i="3" s="1"/>
  <c r="I118" i="3"/>
  <c r="O118" i="3" s="1"/>
  <c r="I114" i="3"/>
  <c r="O114" i="3" s="1"/>
  <c r="I110" i="3"/>
  <c r="O110" i="3" s="1"/>
  <c r="Q109" i="3"/>
  <c r="I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I65" i="3"/>
  <c r="O65" i="3" s="1"/>
  <c r="I60" i="3"/>
  <c r="O60" i="3" s="1"/>
  <c r="I56" i="3"/>
  <c r="O56" i="3" s="1"/>
  <c r="R55" i="3" s="1"/>
  <c r="O55" i="3" s="1"/>
  <c r="I51" i="3"/>
  <c r="I47" i="3"/>
  <c r="O47" i="3" s="1"/>
  <c r="I43" i="3"/>
  <c r="O43" i="3" s="1"/>
  <c r="I39" i="3"/>
  <c r="O39" i="3" s="1"/>
  <c r="I35" i="3"/>
  <c r="O35" i="3" s="1"/>
  <c r="I30" i="3"/>
  <c r="O30" i="3" s="1"/>
  <c r="I26" i="3"/>
  <c r="I22" i="3"/>
  <c r="O22" i="3" s="1"/>
  <c r="I18" i="3"/>
  <c r="O18" i="3" s="1"/>
  <c r="I14" i="3"/>
  <c r="O14" i="3" s="1"/>
  <c r="I10" i="3"/>
  <c r="O10" i="3" s="1"/>
  <c r="I335" i="2"/>
  <c r="O335" i="2" s="1"/>
  <c r="I331" i="2"/>
  <c r="O331" i="2" s="1"/>
  <c r="I327" i="2"/>
  <c r="O327" i="2" s="1"/>
  <c r="I323" i="2"/>
  <c r="O323" i="2" s="1"/>
  <c r="I319" i="2"/>
  <c r="O319" i="2" s="1"/>
  <c r="I315" i="2"/>
  <c r="O315" i="2" s="1"/>
  <c r="I311" i="2"/>
  <c r="O311" i="2" s="1"/>
  <c r="I307" i="2"/>
  <c r="O307" i="2" s="1"/>
  <c r="I303" i="2"/>
  <c r="I299" i="2"/>
  <c r="O299" i="2" s="1"/>
  <c r="I295" i="2"/>
  <c r="O295" i="2" s="1"/>
  <c r="I290" i="2"/>
  <c r="O290" i="2" s="1"/>
  <c r="I286" i="2"/>
  <c r="O286" i="2" s="1"/>
  <c r="I282" i="2"/>
  <c r="O282" i="2" s="1"/>
  <c r="I278" i="2"/>
  <c r="O278" i="2" s="1"/>
  <c r="I274" i="2"/>
  <c r="O274" i="2" s="1"/>
  <c r="I270" i="2"/>
  <c r="O270" i="2" s="1"/>
  <c r="I266" i="2"/>
  <c r="O266" i="2" s="1"/>
  <c r="I262" i="2"/>
  <c r="O262" i="2" s="1"/>
  <c r="I258" i="2"/>
  <c r="O258" i="2" s="1"/>
  <c r="I254" i="2"/>
  <c r="O254" i="2" s="1"/>
  <c r="I250" i="2"/>
  <c r="O250" i="2" s="1"/>
  <c r="I246" i="2"/>
  <c r="O246" i="2" s="1"/>
  <c r="I242" i="2"/>
  <c r="O242" i="2" s="1"/>
  <c r="I238" i="2"/>
  <c r="O238" i="2" s="1"/>
  <c r="I234" i="2"/>
  <c r="O234" i="2" s="1"/>
  <c r="I230" i="2"/>
  <c r="O230" i="2" s="1"/>
  <c r="I226" i="2"/>
  <c r="O226" i="2" s="1"/>
  <c r="I222" i="2"/>
  <c r="O222" i="2" s="1"/>
  <c r="I218" i="2"/>
  <c r="O218" i="2" s="1"/>
  <c r="I214" i="2"/>
  <c r="O214" i="2" s="1"/>
  <c r="I210" i="2"/>
  <c r="O210" i="2" s="1"/>
  <c r="I206" i="2"/>
  <c r="O206" i="2" s="1"/>
  <c r="I202" i="2"/>
  <c r="O202" i="2" s="1"/>
  <c r="I198" i="2"/>
  <c r="O198" i="2" s="1"/>
  <c r="I194" i="2"/>
  <c r="O194" i="2" s="1"/>
  <c r="I190" i="2"/>
  <c r="O190" i="2" s="1"/>
  <c r="I186" i="2"/>
  <c r="O186" i="2" s="1"/>
  <c r="I182" i="2"/>
  <c r="O182" i="2" s="1"/>
  <c r="I178" i="2"/>
  <c r="O178" i="2" s="1"/>
  <c r="I174" i="2"/>
  <c r="O174" i="2" s="1"/>
  <c r="I170" i="2"/>
  <c r="O170" i="2" s="1"/>
  <c r="I166" i="2"/>
  <c r="O166" i="2" s="1"/>
  <c r="I162" i="2"/>
  <c r="O162" i="2" s="1"/>
  <c r="I158" i="2"/>
  <c r="O158" i="2" s="1"/>
  <c r="I154" i="2"/>
  <c r="O154" i="2" s="1"/>
  <c r="I150" i="2"/>
  <c r="O150" i="2" s="1"/>
  <c r="I146" i="2"/>
  <c r="O146" i="2" s="1"/>
  <c r="I142" i="2"/>
  <c r="O142" i="2" s="1"/>
  <c r="I138" i="2"/>
  <c r="O138" i="2" s="1"/>
  <c r="I134" i="2"/>
  <c r="O134" i="2" s="1"/>
  <c r="I130" i="2"/>
  <c r="O130" i="2" s="1"/>
  <c r="I126" i="2"/>
  <c r="O126" i="2" s="1"/>
  <c r="I122" i="2"/>
  <c r="O122" i="2" s="1"/>
  <c r="I118" i="2"/>
  <c r="O118" i="2" s="1"/>
  <c r="I114" i="2"/>
  <c r="O114" i="2" s="1"/>
  <c r="I110" i="2"/>
  <c r="O110" i="2" s="1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I78" i="2"/>
  <c r="O78" i="2" s="1"/>
  <c r="I74" i="2"/>
  <c r="O74" i="2" s="1"/>
  <c r="I70" i="2"/>
  <c r="O70" i="2" s="1"/>
  <c r="I66" i="2"/>
  <c r="O66" i="2" s="1"/>
  <c r="I62" i="2"/>
  <c r="O62" i="2" s="1"/>
  <c r="I58" i="2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10" i="2"/>
  <c r="O10" i="2" s="1"/>
  <c r="Q9" i="9" l="1"/>
  <c r="I9" i="9" s="1"/>
  <c r="R22" i="9"/>
  <c r="O22" i="9" s="1"/>
  <c r="Q132" i="8"/>
  <c r="I132" i="8" s="1"/>
  <c r="Q27" i="7"/>
  <c r="I27" i="7" s="1"/>
  <c r="R9" i="7"/>
  <c r="O9" i="7" s="1"/>
  <c r="Q84" i="7"/>
  <c r="I84" i="7" s="1"/>
  <c r="Q9" i="7"/>
  <c r="I9" i="7" s="1"/>
  <c r="Q72" i="6"/>
  <c r="I72" i="6" s="1"/>
  <c r="Q26" i="6"/>
  <c r="I26" i="6" s="1"/>
  <c r="Q35" i="6"/>
  <c r="I35" i="6" s="1"/>
  <c r="Q9" i="5"/>
  <c r="I9" i="5" s="1"/>
  <c r="R18" i="5"/>
  <c r="O18" i="5" s="1"/>
  <c r="Q14" i="4"/>
  <c r="I14" i="4" s="1"/>
  <c r="Q35" i="4"/>
  <c r="I35" i="4" s="1"/>
  <c r="Q81" i="4"/>
  <c r="I81" i="4" s="1"/>
  <c r="Q56" i="4"/>
  <c r="I56" i="4" s="1"/>
  <c r="Q64" i="3"/>
  <c r="I64" i="3" s="1"/>
  <c r="Q34" i="3"/>
  <c r="I34" i="3" s="1"/>
  <c r="Q55" i="3"/>
  <c r="I55" i="3" s="1"/>
  <c r="Q9" i="3"/>
  <c r="I9" i="3" s="1"/>
  <c r="Q294" i="2"/>
  <c r="I294" i="2" s="1"/>
  <c r="R9" i="8"/>
  <c r="O9" i="8" s="1"/>
  <c r="R122" i="3"/>
  <c r="O122" i="3" s="1"/>
  <c r="R14" i="4"/>
  <c r="O14" i="4" s="1"/>
  <c r="R9" i="6"/>
  <c r="O9" i="6" s="1"/>
  <c r="R72" i="6"/>
  <c r="O72" i="6" s="1"/>
  <c r="R30" i="8"/>
  <c r="O30" i="8" s="1"/>
  <c r="R50" i="7"/>
  <c r="O50" i="7" s="1"/>
  <c r="R294" i="2"/>
  <c r="O294" i="2" s="1"/>
  <c r="R35" i="4"/>
  <c r="O35" i="4" s="1"/>
  <c r="R26" i="6"/>
  <c r="O26" i="6" s="1"/>
  <c r="R9" i="2"/>
  <c r="O9" i="2" s="1"/>
  <c r="R93" i="5"/>
  <c r="O93" i="5" s="1"/>
  <c r="R114" i="4"/>
  <c r="O114" i="4" s="1"/>
  <c r="R56" i="4"/>
  <c r="O56" i="4" s="1"/>
  <c r="R18" i="7"/>
  <c r="O18" i="7" s="1"/>
  <c r="R109" i="3"/>
  <c r="O109" i="3" s="1"/>
  <c r="R43" i="5"/>
  <c r="O43" i="5" s="1"/>
  <c r="R67" i="8"/>
  <c r="O67" i="8" s="1"/>
  <c r="Q114" i="4"/>
  <c r="I114" i="4" s="1"/>
  <c r="I3" i="4" s="1"/>
  <c r="C15" i="1" s="1"/>
  <c r="Q122" i="3"/>
  <c r="I122" i="3" s="1"/>
  <c r="O303" i="2"/>
  <c r="O69" i="3"/>
  <c r="R64" i="3" s="1"/>
  <c r="O64" i="3" s="1"/>
  <c r="Q18" i="5"/>
  <c r="I18" i="5" s="1"/>
  <c r="I3" i="5" s="1"/>
  <c r="C17" i="1" s="1"/>
  <c r="Q93" i="5"/>
  <c r="I93" i="5" s="1"/>
  <c r="Q30" i="8"/>
  <c r="I30" i="8" s="1"/>
  <c r="O10" i="4"/>
  <c r="R9" i="4" s="1"/>
  <c r="O9" i="4" s="1"/>
  <c r="Q43" i="5"/>
  <c r="I43" i="5" s="1"/>
  <c r="Q9" i="2"/>
  <c r="I9" i="2" s="1"/>
  <c r="I3" i="2" s="1"/>
  <c r="C11" i="1" s="1"/>
  <c r="Q32" i="7"/>
  <c r="I32" i="7" s="1"/>
  <c r="Q50" i="7"/>
  <c r="I50" i="7" s="1"/>
  <c r="Q75" i="7"/>
  <c r="I75" i="7" s="1"/>
  <c r="Q9" i="8"/>
  <c r="I9" i="8" s="1"/>
  <c r="Q22" i="9"/>
  <c r="I22" i="9" s="1"/>
  <c r="O36" i="6"/>
  <c r="R35" i="6" s="1"/>
  <c r="O35" i="6" s="1"/>
  <c r="O10" i="9"/>
  <c r="R9" i="9" s="1"/>
  <c r="O9" i="9" s="1"/>
  <c r="O2" i="9" s="1"/>
  <c r="D25" i="1" s="1"/>
  <c r="D24" i="1" s="1"/>
  <c r="O26" i="3"/>
  <c r="R9" i="3" s="1"/>
  <c r="O9" i="3" s="1"/>
  <c r="O51" i="3"/>
  <c r="R34" i="3" s="1"/>
  <c r="O34" i="3" s="1"/>
  <c r="O10" i="5"/>
  <c r="R9" i="5" s="1"/>
  <c r="O9" i="5" s="1"/>
  <c r="O2" i="5" s="1"/>
  <c r="D17" i="1" s="1"/>
  <c r="D16" i="1" s="1"/>
  <c r="Q9" i="6"/>
  <c r="I9" i="6" s="1"/>
  <c r="I3" i="6" s="1"/>
  <c r="C19" i="1" s="1"/>
  <c r="Q18" i="7"/>
  <c r="I18" i="7" s="1"/>
  <c r="O38" i="7"/>
  <c r="R37" i="7" s="1"/>
  <c r="O37" i="7" s="1"/>
  <c r="Q67" i="8"/>
  <c r="I67" i="8" s="1"/>
  <c r="Q149" i="8"/>
  <c r="I149" i="8" s="1"/>
  <c r="I3" i="9" l="1"/>
  <c r="C25" i="1" s="1"/>
  <c r="C24" i="1" s="1"/>
  <c r="I3" i="7"/>
  <c r="C21" i="1" s="1"/>
  <c r="E21" i="1" s="1"/>
  <c r="E20" i="1" s="1"/>
  <c r="O2" i="7"/>
  <c r="D21" i="1" s="1"/>
  <c r="D20" i="1" s="1"/>
  <c r="I3" i="3"/>
  <c r="C13" i="1" s="1"/>
  <c r="C12" i="1"/>
  <c r="C14" i="1"/>
  <c r="O2" i="3"/>
  <c r="D13" i="1" s="1"/>
  <c r="D12" i="1" s="1"/>
  <c r="E17" i="1"/>
  <c r="E16" i="1" s="1"/>
  <c r="C16" i="1"/>
  <c r="E25" i="1"/>
  <c r="E24" i="1" s="1"/>
  <c r="I3" i="8"/>
  <c r="C23" i="1" s="1"/>
  <c r="C20" i="1"/>
  <c r="O2" i="6"/>
  <c r="D19" i="1" s="1"/>
  <c r="D18" i="1" s="1"/>
  <c r="C18" i="1"/>
  <c r="C10" i="1"/>
  <c r="O2" i="4"/>
  <c r="D15" i="1" s="1"/>
  <c r="D14" i="1" s="1"/>
  <c r="O2" i="2"/>
  <c r="D11" i="1" s="1"/>
  <c r="D10" i="1" s="1"/>
  <c r="O2" i="8"/>
  <c r="D23" i="1" s="1"/>
  <c r="D22" i="1" s="1"/>
  <c r="E11" i="1" l="1"/>
  <c r="E10" i="1" s="1"/>
  <c r="E23" i="1"/>
  <c r="E22" i="1" s="1"/>
  <c r="C22" i="1"/>
  <c r="E19" i="1"/>
  <c r="E18" i="1" s="1"/>
  <c r="E15" i="1"/>
  <c r="E14" i="1" s="1"/>
  <c r="C6" i="1"/>
  <c r="E13" i="1"/>
  <c r="E12" i="1" s="1"/>
  <c r="C7" i="1" l="1"/>
</calcChain>
</file>

<file path=xl/sharedStrings.xml><?xml version="1.0" encoding="utf-8"?>
<sst xmlns="http://schemas.openxmlformats.org/spreadsheetml/2006/main" count="4094" uniqueCount="969">
  <si>
    <t>Aspe</t>
  </si>
  <si>
    <t>Firma: Správa železnic, státní organizace</t>
  </si>
  <si>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</si>
  <si>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</si>
  <si>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</si>
  <si>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</si>
  <si>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</si>
  <si>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</si>
  <si>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</si>
  <si>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</si>
  <si>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</si>
  <si>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</si>
  <si>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</si>
  <si>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</si>
  <si>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S632000125</t>
  </si>
  <si>
    <t>Výstavba PZS km 17,454 (P1243) trati Rokycany – Nezvěstice</t>
  </si>
  <si>
    <t>O</t>
  </si>
  <si>
    <t>Objekt:</t>
  </si>
  <si>
    <t>D.1.1</t>
  </si>
  <si>
    <t>Zabezpečovací zařízení</t>
  </si>
  <si>
    <t>O1</t>
  </si>
  <si>
    <t>Rozpočet:</t>
  </si>
  <si>
    <t>0,00</t>
  </si>
  <si>
    <t>15,00</t>
  </si>
  <si>
    <t>21,00</t>
  </si>
  <si>
    <t>4</t>
  </si>
  <si>
    <t>3</t>
  </si>
  <si>
    <t>2</t>
  </si>
  <si>
    <t>PS 501</t>
  </si>
  <si>
    <t>Přejezdové zabezpečovací zařízení</t>
  </si>
  <si>
    <t>Typ</t>
  </si>
  <si>
    <t>0</t>
  </si>
  <si>
    <t>Poř. číslo</t>
  </si>
  <si>
    <t>1</t>
  </si>
  <si>
    <t>Kód položky</t>
  </si>
  <si>
    <t>Varianta</t>
  </si>
  <si>
    <t>Název položky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</si>
  <si>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</si>
  <si>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</si>
  <si>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</si>
  <si>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</si>
  <si>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</si>
  <si>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</si>
  <si>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</si>
  <si>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</si>
  <si>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</si>
  <si>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</si>
  <si>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</si>
  <si>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</si>
  <si>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</si>
  <si>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</si>
  <si>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</si>
  <si>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</si>
  <si>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</si>
  <si>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</si>
  <si>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501</t>
  </si>
  <si>
    <t>SD</t>
  </si>
  <si>
    <t>PZZ</t>
  </si>
  <si>
    <t>P</t>
  </si>
  <si>
    <t>015113</t>
  </si>
  <si>
    <t/>
  </si>
  <si>
    <t>POPLATKY ZA LIKVIDACŮ ODPADŮ NEKONTAMINOVANÝCH - 17 05 04 VYTĚŽENÉ ZEMINY A HORNINY - III. TŘÍDA TĚŽITELNOSTI</t>
  </si>
  <si>
    <t>T</t>
  </si>
  <si>
    <t>2023_OTSKP</t>
  </si>
  <si>
    <t>PP</t>
  </si>
  <si>
    <t>VV</t>
  </si>
  <si>
    <t>viz PD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</si>
  <si>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</si>
  <si>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</si>
  <si>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029113</t>
  </si>
  <si>
    <t>Geodetické zaměření</t>
  </si>
  <si>
    <t>KUS</t>
  </si>
  <si>
    <t>zahrnuje veškeré náklady spojené s objednatelem požadovanými pracemi</t>
  </si>
  <si>
    <t>7</t>
  </si>
  <si>
    <t>02940</t>
  </si>
  <si>
    <t>Realizační dokumentace</t>
  </si>
  <si>
    <t>13183</t>
  </si>
  <si>
    <t>Hloubení jam tř. II</t>
  </si>
  <si>
    <t>M3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</si>
  <si>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</si>
  <si>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</t>
  </si>
  <si>
    <t>Hloubení rýh tř. II</t>
  </si>
  <si>
    <t>8</t>
  </si>
  <si>
    <t>14173</t>
  </si>
  <si>
    <t>PROTLAČOVÁNÍ POTRUBÍ Z PLAST HMOT DN DO 200MM</t>
  </si>
  <si>
    <t>M</t>
  </si>
  <si>
    <t>PE110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</si>
  <si>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</si>
  <si>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</si>
  <si>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</si>
  <si>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</si>
  <si>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</si>
  <si>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</t>
  </si>
  <si>
    <t>M2</t>
  </si>
  <si>
    <t>položka zahrnuje srovnání výškových rozdílů terénu</t>
  </si>
  <si>
    <t>701004</t>
  </si>
  <si>
    <t>VYHLEDÁVACÍ MARKER ZEMNÍ</t>
  </si>
  <si>
    <t>viz TZ</t>
  </si>
  <si>
    <t>1. Položka obsahuje:   
 – veškeré práce a materiál obsažený v názvu položky   
2. Položka neobsahuje:   
 X   
3. Způsob měření:   
Udává se počet kusů kompletní konstrukce nebo práce.</t>
  </si>
  <si>
    <t>702212</t>
  </si>
  <si>
    <t>KABELOVÁ CHRÁNIČKA ZEMNÍ DN PŘES 100 MM DO 200 MM</t>
  </si>
  <si>
    <t>1. Položka obsahuje:   
 – přípravu podkladu pro osazení   
2. Položka neobsahuje:   
 X   
3. Způsob měření:   
Měří se metr délkový.</t>
  </si>
  <si>
    <t>702311</t>
  </si>
  <si>
    <t>ZAKRYTÍ KABELŮ VÝSTRAŽNOU FÓLIÍ ŠÍŘKY DO 20 CM</t>
  </si>
  <si>
    <t>1. Položka obsahuje:   
 – dodávku a montáž fólie   
 – přípravu podkladu pro osazení   
2. Položka neobsahuje:   
 X   
3. Způsob měření:   
Měří se metr délkový.</t>
  </si>
  <si>
    <t>741941</t>
  </si>
  <si>
    <t>Uzemňovací vodič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</si>
  <si>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</si>
  <si>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741B11</t>
  </si>
  <si>
    <t>ZEMNÍCÍ TYČ FEZN DÉLKY DO 2m</t>
  </si>
  <si>
    <t>1. Položka obsahuje:   
 – přípravu podkladu pro osazení   
 – spojování   
 – ochranný nátěr spoje dle příslušných norem   
2. Položka neobsahuje:   
 X   
3. Způsob měření:   
Udává se počet kusů kompletní konstrukce nebo práce.</t>
  </si>
  <si>
    <t>742H12</t>
  </si>
  <si>
    <t>KABEL NN ČTYŘ- A PĚTIŽÍLOVÝ CU S PLASTOVOU IZOLACÍ OD 4 DO 16 MM2</t>
  </si>
  <si>
    <t>viz 07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</si>
  <si>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</si>
  <si>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15</t>
  </si>
  <si>
    <t>742L12</t>
  </si>
  <si>
    <t>Ukončení 2-5 žilového kabelu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</si>
  <si>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</si>
  <si>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16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</si>
  <si>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</si>
  <si>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</si>
  <si>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</si>
  <si>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74665C</t>
  </si>
  <si>
    <t>PŘIPOJENÍ, OŽIVENÍ A ZPROVOZNĚNÍ PŘENOSOVÉ CESTY V OBJEKTU ŽST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</si>
  <si>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</si>
  <si>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</si>
  <si>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</si>
  <si>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</si>
  <si>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18</t>
  </si>
  <si>
    <t>747413</t>
  </si>
  <si>
    <t>MĚŘENÍ ZEMNÍCH ODPORŮ - ZEMNICÍ SÍTĚ DÉLKY PÁSKU DO 100 M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</si>
  <si>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</si>
  <si>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75A131</t>
  </si>
  <si>
    <t>KABEL METALICKÝ DVOUPLÁŠŤOVÝ DO 12 PÁRŮ - DODÁVKA</t>
  </si>
  <si>
    <t>km/pár</t>
  </si>
  <si>
    <t>tabulka kabelů</t>
  </si>
  <si>
    <t>1. Položka obsahuje:   
 – dodání kabelů podle typu od výrobců včetně mimostaveništní dopravy   
2. Položka neobsahuje:   
 X   
3. Způsob měření:   
Měří se n-násobky páru vodičů na kilometr.</t>
  </si>
  <si>
    <t>22</t>
  </si>
  <si>
    <t>75A141</t>
  </si>
  <si>
    <t>KABEL METALICKÝ DVOUPLÁŠŤOVÝ PŘES 12 PÁRŮ - DODÁVKA</t>
  </si>
  <si>
    <t>KMPÁR</t>
  </si>
  <si>
    <t>75A151</t>
  </si>
  <si>
    <t>KABEL METALICKÝ SE STÍNĚNÍM DO 12 PÁRŮ - DODÁVKA</t>
  </si>
  <si>
    <t>75A217</t>
  </si>
  <si>
    <t>ZATAŽENÍ A SPOJKOVÁNÍ KABELŮ DO 12 PÁRŮ - MONTÁŽ</t>
  </si>
  <si>
    <t>viz. 04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</si>
  <si>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</si>
  <si>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75A227</t>
  </si>
  <si>
    <t>ZATAŽENÍ A SPOJKOVÁNÍ KABELŮ PŘES 12 PÁRŮ - MONTÁŽ</t>
  </si>
  <si>
    <t>26</t>
  </si>
  <si>
    <t>75A237</t>
  </si>
  <si>
    <t>ZATAŽENÍ A SPOJKOVÁNÍ KABELŮ SE STÍNĚNÍM DO 12 PÁRŮ - MONTÁŽ</t>
  </si>
  <si>
    <t>75A311</t>
  </si>
  <si>
    <t>KABELOVÁ FORMA (UKONČENÍ KABELŮ) PRO KABELY ZABEZPEČOVACÍ DO 12 PÁRŮ</t>
  </si>
  <si>
    <t>viz. 06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</si>
  <si>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</si>
  <si>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24</t>
  </si>
  <si>
    <t>75A312</t>
  </si>
  <si>
    <t>KABELOVÁ FORMA (UKONČENÍ KABELŮ) PRO KABELY ZABEZPEČOVACÍ PŘES 12 PÁRŮ</t>
  </si>
  <si>
    <t>32</t>
  </si>
  <si>
    <t>75B111</t>
  </si>
  <si>
    <t>Vnitřní kabelové rozvody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</si>
  <si>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</si>
  <si>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33</t>
  </si>
  <si>
    <t>75B117</t>
  </si>
  <si>
    <t>Vnitřní kabelové rozvody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</si>
  <si>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</si>
  <si>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30</t>
  </si>
  <si>
    <t>75B6A1</t>
  </si>
  <si>
    <t>USMĚRŇOVAČ 24 V/50 A - DODÁVKA</t>
  </si>
  <si>
    <t>1. Položka obsahuje:   
 – dodání kompletního usměrňovače podle typu včetně potřebného pomocného materiálu a jeho dopravy na místo určení   
 – pořízení příslušného usměrňovače, na dopravu do místa určení   
2. Položka neobsahuje:   
 X   
3. Způsob měření:   
Udává se počet kusů kompletní konstrukce nebo práce.</t>
  </si>
  <si>
    <t>31</t>
  </si>
  <si>
    <t>75B6G7</t>
  </si>
  <si>
    <t>USMĚRŇOVAČ - MONTÁŽ</t>
  </si>
  <si>
    <t>1. Položka obsahuje:   
 – montáž usměrňovače na místo určení, jeho připojení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</si>
  <si>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75B6M1</t>
  </si>
  <si>
    <t>Bezúdržbová baterie 24V/250Ah dodávka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</si>
  <si>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</si>
  <si>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75B6T7</t>
  </si>
  <si>
    <t>Baterie montáž</t>
  </si>
  <si>
    <t>1. Položka obsahuje:   
 – montáž baterie na místo určení, její připojení, dobití na plnou kapacitu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</si>
  <si>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34</t>
  </si>
  <si>
    <t>75B742</t>
  </si>
  <si>
    <t>Ochranná opatření proti atm. vlivům - jednokolejná trať bez trakce</t>
  </si>
  <si>
    <t>KM</t>
  </si>
  <si>
    <t>1. Položka obsahuje: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
 – montáž dodaného zařízení se všemi pomocnými a doplňujícími pracemi a součástmi, případné použití mechanizmů   
2. Položka neobsahuje:   
 X   
3. Způsob měření:   
Udává se délka v km chráněné trati.</t>
  </si>
  <si>
    <t>37</t>
  </si>
  <si>
    <t>75B951</t>
  </si>
  <si>
    <t>SW pro el. PZZ - dodávka</t>
  </si>
  <si>
    <t>1. Položka obsahuje:   
 – dodání základního SW pro elektronické přejezdové zabezpečovací zařízení podle typu určeného položkou   
2. Položka neobsahuje:   
 X   
3. Způsob měření:   
Udává se počet kusů kompletní konstrukce nebo práce.</t>
  </si>
  <si>
    <t>75B957</t>
  </si>
  <si>
    <t>SW pro el. PZZ - montáž</t>
  </si>
  <si>
    <t>1. Položka obsahuje:   
 – tvorba a instalace individuálního SW pro elektronické přejezdové zabezpečovací zařízení podle specifikace místa použití   
2. Položka neobsahuje:   
 X   
3. Způsob měření:   
Udává se počet kusů kompletní konstrukce nebo práce.</t>
  </si>
  <si>
    <t>39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</si>
  <si>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</si>
  <si>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</si>
  <si>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</si>
  <si>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</si>
  <si>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</si>
  <si>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</si>
  <si>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75D121</t>
  </si>
  <si>
    <t>SKŘÍŇ LOGIKY Elektronického PŘEJEZDOVÉHO ZABEZPEČOVACÍHO ZAŘÍZENÍ - DODÁVKA</t>
  </si>
  <si>
    <t>1. Položka obsahuje:   
 – dodávka skříně logiky elektronického přejezdového zabezpečovacího zařízení, potřebného pomocného materiálu a dopravy do staveništního skladu   
 – dodávku skříňky místního ovládání přejezdového zabezpečovacího zařízení včetně pomocného materiálu, dopravu do staveništního skladu   
2. Položka neobsahuje:   
 X   
3. Způsob měření:   
Udává se počet kusů kompletní konstrukce nebo práce.</t>
  </si>
  <si>
    <t>75D127</t>
  </si>
  <si>
    <t>SKŘÍŇ LOGIKY elektronického PŘEJEZDOVÉHO ZABEZPEČOVACÍHO ZAŘÍZENÍ - MONTÁŽ</t>
  </si>
  <si>
    <t>1. Položka obsahuje:   
 – určení místa umístění, montáž skříně logiky elektronického přejezdového zabezpečovacího zařízení včetně potřebných závislostních prvků, zatažení kabelů, kontroly izolačního stavu, případný nátěr, přezkoušení   
 – montáž skříně logiky elektronického přejezdového zabezpečovacího zařízení a skříňky místního ovládání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</si>
  <si>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75D151</t>
  </si>
  <si>
    <t>Kabelový objekt- dodávka</t>
  </si>
  <si>
    <t>1. Položka obsahuje:   
 – dodávka kabelového objektu venkovního, potřebného pomocného materiálu a dopravy do staveništního skladu   
 – dodávku kabelového objektu včetně pomocného materiálu, dopravu do staveništního skladu   
2. Položka neobsahuje:   
 X   
3. Způsob měření:   
Udává se počet kusů kompletní konstrukce nebo práce.</t>
  </si>
  <si>
    <t>75D157</t>
  </si>
  <si>
    <t>Kabelový objekt- montáž</t>
  </si>
  <si>
    <t>1. Položka obsahuje:   
 – určení místa umístění, montáž kabelového objektu venkovního dle typu dané položkou   
 – montáž kabelového objektu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</si>
  <si>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75D221</t>
  </si>
  <si>
    <t>VÝSTRAŽNÍK BEZ ZÁVORY, 1 SKŘÍŇ - DODÁVKA</t>
  </si>
  <si>
    <t>4x stojan s výstražnými světly</t>
  </si>
  <si>
    <t>1. Položka obsahuje:   
 – dodávka výstražníku bez závory 1 skříň podle jeho typu a potřebného pomocného materiálu a dopravy do staveništního skladu   
 – dodávku výstražníku bez závory 1 skříň včetně pomocného materiálu, dopravu do místa určení   
2. Položka neobsahuje:   
 X   
3. Způsob měření:   
Udává se počet kusů kompletní konstrukce nebo práce.</t>
  </si>
  <si>
    <t>75D227</t>
  </si>
  <si>
    <t>VÝSTRAŽNÍK BEZ ZÁVORY, 1 SKŘÍŇ - MONTÁŽ</t>
  </si>
  <si>
    <t>1. Položka obsahuje:   
 – výkop jámy pro BETONOVÝ základ výstražníku   
 – usazení betonového základu, montáž výstražníku bez závory 1 skříň, zapojení kabelových forem (včetně měření a zapojení po měření)   
 – montáž výstražníku bez závory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</si>
  <si>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75D261</t>
  </si>
  <si>
    <t>PŘEJEZDNÍK - DODÁVKA</t>
  </si>
  <si>
    <t>VIZ 03</t>
  </si>
  <si>
    <t>1. Položka obsahuje:   
 – dodávka přejezdníku podle jeho typu a potřebného pomocného materiálu a dopravy do staveništního skladu   
 – dodávku přejezdníku včetně pomocného materiálu, dopravu do místa určení   
2. Položka neobsahuje:   
 X   
3. Způsob měření:   
Udává se počet kusů kompletní konstrukce nebo práce.</t>
  </si>
  <si>
    <t>75D267</t>
  </si>
  <si>
    <t>PŘEJEZDNÍK - MONTÁŽ</t>
  </si>
  <si>
    <t>1. Položka obsahuje:   
 – výkop jámy pro betonový základ   
 – usazení betonového základu, montáž přejezdníku, připojení na kabelové rozvody   
 – montáž přejezdníku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</si>
  <si>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75D271</t>
  </si>
  <si>
    <t>ZAŘÍZENÍ (PZZ) PRO NEVIDOMÉ - DODÁVKA</t>
  </si>
  <si>
    <t>1. Položka obsahuje:   
 – dodávka zařízení (PZZ) pro nevidomé podle jeho typu a potřebného pomocného materiálu a dopravy do staveništního skladu   
 – dodávku zařízení (PZZ) pro nevidomé včetně pomocného materiálu, dopravu do místa určení   
2. Položka neobsahuje:   
 X   
3. Způsob měření:   
Udává se počet kusů kompletní konstrukce nebo práce.</t>
  </si>
  <si>
    <t>75D277</t>
  </si>
  <si>
    <t>ZAŘÍZENÍ (PZZ) PRO NEVIDOMÉ - MONTÁŽ</t>
  </si>
  <si>
    <t>1. Položka obsahuje:   
 – montáž zařízení (PZZ) pro nevidomé, připojení na kabelové rozvody   
 – montáž zařízení (PZZ) pro nevidomé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</si>
  <si>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75E197</t>
  </si>
  <si>
    <t>PŘÍPRAVA A CELKOVÉ ZKOUŠKY PŘEJEZDOVÉHO ZABEZPEČOVACÍHO ZAŘÍZENÍ PRO JEDNU KOLEJ</t>
  </si>
  <si>
    <t>1. Položka obsahuje:   
 – regulování a aktivování automatického přejezdového zařízení   
 – příprava a provedení celkových zkoušek přejezdového zab.zařízení   
 – kompletní přezkoušení a regulaci   
2. Položka neobsahuje:   
 X   
3. Způsob měření:   
Udává se počet kusů kompletní konstrukce nebo práce.</t>
  </si>
  <si>
    <t>50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</si>
  <si>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</si>
  <si>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</si>
  <si>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</si>
  <si>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51</t>
  </si>
  <si>
    <t>75I322</t>
  </si>
  <si>
    <t>KABEL ZEMNÍ DVOUPLÁŠŤOVÝ S PANCÍŘEM PRŮMĚRU ŽÍLY 0,8 MM DO 25XN</t>
  </si>
  <si>
    <t>km/čtyři</t>
  </si>
  <si>
    <t>viz 06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</si>
  <si>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kmčtyřkách.</t>
  </si>
  <si>
    <t>52</t>
  </si>
  <si>
    <t>75I32X</t>
  </si>
  <si>
    <t>KABEL ZEMNÍ DVOUPLÁŠŤOVÝ S PANCÍŘEM PRŮMĚRU ŽÍLY 0,8 MM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</si>
  <si>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včetně všech ostatních vedlejších nákladů   
2. Položka neobsahuje:   
 X   
3. Způsob měření:   
 – Práce specifikovaného se měří v délce kabelizace udané v metrech.</t>
  </si>
  <si>
    <t>75I911</t>
  </si>
  <si>
    <t>OPTOTRUBKA HDPE PRŮMĚRU DO 40 MM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</si>
  <si>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metrech.</t>
  </si>
  <si>
    <t>75I91X</t>
  </si>
  <si>
    <t>OPTOTRUBKA HDPE - MONTÁŽ</t>
  </si>
  <si>
    <t>75I961</t>
  </si>
  <si>
    <t>OPTOTRUBKA hermetizace do 2000 m</t>
  </si>
  <si>
    <t>ÚSEK</t>
  </si>
  <si>
    <t>1. Položka obsahuje:   
 – práce spojené s měřením specifikované kabelizace specifikovaným způsobem včetně potřebného drobného montážního materiálu   
 – vystavení měřících protokolů případně závěrečné zprávy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 – Měřící práce se udávají počtem úseků.</t>
  </si>
  <si>
    <t>75I962</t>
  </si>
  <si>
    <t>OPTOTRUBKA kalibrace</t>
  </si>
  <si>
    <t>1. Položka obsahuje:   
 – práce spojené s měřením specifikované kabelizace specifikovaným způsobem včetně potřebného drobného montážního materiálu   
 – vystavení měřících protokolů případně závěrečné zprávy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 – Práce specifikovaného se měří v délce kabelizace udané v metrech.</t>
  </si>
  <si>
    <t>75ID11</t>
  </si>
  <si>
    <t>PLASTOVÁ ZEMNÍ KOMORA PRO ULOŽENÍ REZERVY - DODÁVKA</t>
  </si>
  <si>
    <t>1. Položka obsahuje:   
 – dodávku specifikovaného bloku/zařízení včetně potřebného drobného montážního materiálu   
 – dodávku souvisejícího příslušenství pro specifikovaný blok/zařízení   
 – náklady na dopravu a skladování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</si>
  <si>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75ID1X</t>
  </si>
  <si>
    <t>PLASTOVÁ ZEMNÍ KOMORA PRO ULOŽENÍ REZERVY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</si>
  <si>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</si>
  <si>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75IEC3</t>
  </si>
  <si>
    <t>VTO na objektu</t>
  </si>
  <si>
    <t>75IECX</t>
  </si>
  <si>
    <t>VTO - monáž</t>
  </si>
  <si>
    <t>75IH42</t>
  </si>
  <si>
    <t>Ukončení kabelu - forma do 25XN</t>
  </si>
  <si>
    <t>1. Položka obsahuje:   
 – kompletní ukončení specifikované kabelizace  specifikovaným způsobem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 –  Udává se počet kusů kompletní konstrukce nebo práce.</t>
  </si>
  <si>
    <t>923381</t>
  </si>
  <si>
    <t>VZDÁLENOSTNÍ UPOZORŇOVADLO - ZÁKLADNÍ TABULE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</si>
  <si>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</si>
  <si>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R75B221</t>
  </si>
  <si>
    <t>Dodávka vybavení diagnostického zařízení PZS</t>
  </si>
  <si>
    <t>R-položka</t>
  </si>
  <si>
    <t>1. Položka obsahuje:  
 – dodání výpočetní techniky a programového vybavení, spojovacího a pomocného materiálu, včetně dopravy  
 – dodávku vybavení pro servisní pracoviště diagnostiky se všemi pomocnými a doplňujícími pracemi a součástmi, případné použití mechanizmů, včetně dopravy ze skladu k místu montáže  
2. Položka neobsahuje:  
- nábytek  
3. Způsob měření:  
Udává se počet kusů kompletní konstrukce nebo práce.</t>
  </si>
  <si>
    <t>R75B227</t>
  </si>
  <si>
    <t>Montáž vybavení diagnostického zařízení PZS</t>
  </si>
  <si>
    <t>1. Položka obsahuje:  
 – montáž výpočetní techniky, včetně propojovacích vedení a monitorů  
 – umístění zařízení, zapojení, připojení na komunikační linku, přezkoušení funkce  
 – dodávku a montáž vybavení pro servisní pracoviště diagnostiky se všemi pomocnými a doplňujícími pracemi a součástmi, případné použití mechanizmů, včetně dopravy ze skladu k místu montáže  
 – instalace individuálního SW  
2. Položka neobsahuje:  
- montáž nábytku  
3. Způsob měření:  
Udává se počet kusů kompletní konstrukce nebo práce.</t>
  </si>
  <si>
    <t>29</t>
  </si>
  <si>
    <t>R75B569</t>
  </si>
  <si>
    <t>Úprava releových.. Stojanů - zrušení zapojení EZ v SZZ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</si>
  <si>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</si>
  <si>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R75C931</t>
  </si>
  <si>
    <t>SKŘÍŇ S POČÍTAČI NÁPRAV 2 BODY/1 ÚSEK - DODÁVKA</t>
  </si>
  <si>
    <t>1. Položka obsahuje:      
 – montáž skříně s počítači náprav 8 bodů/7 úseků, osazení vnitřních prvků skříně, přezkoušení      
 – montáž skříně s počítači náprav 8 bodů/7 úseků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</si>
  <si>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R75C937</t>
  </si>
  <si>
    <t>SKŘÍŇ S POČÍTAČI NÁPRAV 2 BODY/1 ÚSEK - MONTÁŽ</t>
  </si>
  <si>
    <t>1. Položka obsahuje:      
 – dodávka skříně logiky reléového přejezdového zabezpečovacího zařízení, potřebného pomocného materiálu a dopravy do staveništního skladu      
 – dodávku skříně logiky reléového přejezdového zabezpečovacího zařízení včetně pomocného materiálu, dopravu do staveništního skladu      
2. Položka neobsahuje:      
 X      
3. Způsob měření:      
Udává se počet kusů kompletní konstrukce nebo práce.</t>
  </si>
  <si>
    <t>R75D191</t>
  </si>
  <si>
    <t>SKŘÍŇ MÍSTNÍHO OVLÁDÁNÍ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</si>
  <si>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</si>
  <si>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R75D197</t>
  </si>
  <si>
    <t>SKŘÍŇ MÍSTNÍHO OVLÁDÁNÍ - MONTÁŽ</t>
  </si>
  <si>
    <t>1. Položka obsahuje:      
 – usazení skříně (stojanu) volné vazby vystrojené na místě určení, osazení vnitřních prvků skříně      
 – montáž dodaného zařízení se všemi pomocnými a doplňujícími pracemi a součástmi, případné použití mechanizmů      
2. Položka neobsahuje:      
 X      
3. Způsob měření:      
Udává se počet kusů kompletní konstrukce nebo práce.</t>
  </si>
  <si>
    <t>R75D251</t>
  </si>
  <si>
    <t>Mechanická (Hydraulická) závora - dodávka</t>
  </si>
  <si>
    <t>4x stojan se závorou</t>
  </si>
  <si>
    <t>1. Položka obsahuje:  
 – dodávka mechanické závory podle jeho typu a potřebného pomocného materiálu a dopravy do staveništního skladu  
 – dodávku mechanické závory včetně pomocného materiálu, dopravu do místa určení  
2. Položka neobsahuje:  
 X  
3. Způsob měření:  
Udává se počet kusů kompletní konstrukce nebo práce.</t>
  </si>
  <si>
    <t>R75D2571</t>
  </si>
  <si>
    <t>Mechanická (Hydraulická) závora - montáž</t>
  </si>
  <si>
    <t>1. Položka obsahuje:  
 – výkop jámy pro betonový základ  
 – usazení betonového základu, montáž mechanické závory  
 – montáž mechanické závory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</si>
  <si>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Demontáže a úpravy zabezpečovacího zařízení</t>
  </si>
  <si>
    <t>75B369</t>
  </si>
  <si>
    <t>KOLEJOVÁ DESKA - ÚPRAVA</t>
  </si>
  <si>
    <t>úpravy v DK žst. Nezvěstice</t>
  </si>
  <si>
    <t>1. Položka obsahuje:   
 – demontáž, montáž a dodávku úprav kolejové desky (max. 2 soubory) včetně odpojení a zapojení   
 – demontáž a montáž zařízení se všemi pomocnými a doplňujícími pracemi a součástmi,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</si>
  <si>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75B979</t>
  </si>
  <si>
    <t>SW PRACOVIŠTĚ DISPEČERA DOZ - ÚPRAVA</t>
  </si>
  <si>
    <t>úpravy v DK žst. Nezvěstice, TZZ</t>
  </si>
  <si>
    <t>1. Položka obsahuje:   
 – úprava a instalace SW pracoviště dispečera DOZ podle specifikace místa použití   
 – úprava a instalaci příslušného programového vybavení   
2. Položka neobsahuje:   
 X   
3. Způsob měření:   
Udává se počet kusů kompletní konstrukce nebo práce.</t>
  </si>
  <si>
    <t>75B999</t>
  </si>
  <si>
    <t>SW pro DOZ jedné stanice - úprava</t>
  </si>
  <si>
    <t>1. Položka obsahuje:   
 – úprava a instalace SW pro DOZ jedné stanice podle specifikace místa použití   
 – úprava a instalaci příslušného programového vybavení   
2. Položka neobsahuje:   
 X   
3. Způsob měření:   
Udává se počet kusů kompletní konstrukce nebo práce.</t>
  </si>
  <si>
    <t>75C228</t>
  </si>
  <si>
    <t>VÝKOLEJKA SE ZÁMKEM - DEMONTÁŽ</t>
  </si>
  <si>
    <t>1. Položka obsahuje:   
 – demontáž upevňovací soupravy a výkolejky s přestavníkem, demontáž kabelového závěru   
 – demontáž výkolejky s přestavníkem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</si>
  <si>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75C418</t>
  </si>
  <si>
    <t>ZÁMEK VÝMĚNOVÝ NEBO ODTLAČNÝ (JEDNODUCHÝ, KONTROLNÍ) - DEMONTÁŽ</t>
  </si>
  <si>
    <t>1. Položka obsahuje:   
 – demontáž zámku výměnového nebo odtlačného podle typu daného položkou   
 – demontáž zámku výměnového nebo odtlačného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</si>
  <si>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75C4A8</t>
  </si>
  <si>
    <t>ZÁMEK ELEKTROMAGNETICKÝ VNITŘNÍ - DEMONTÁŽ</t>
  </si>
  <si>
    <t>1. Položka obsahuje:   
 – demontáž zámku elektromagnetického vnitřního podle typu daného položkou, odpojení   
 – demontáž zámku elektromagnetického vnitřního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</si>
  <si>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75E117</t>
  </si>
  <si>
    <t>Dozor pracovníků provozovatele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</si>
  <si>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</si>
  <si>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</si>
  <si>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</si>
  <si>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</si>
  <si>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</si>
  <si>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</si>
  <si>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</si>
  <si>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</si>
  <si>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</si>
  <si>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</si>
  <si>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</si>
  <si>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R75B949</t>
  </si>
  <si>
    <t>Individuální SW el. stavědla - úprava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</si>
  <si>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</si>
  <si>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D.2.1.1.0</t>
  </si>
  <si>
    <t>Kolejový svršek</t>
  </si>
  <si>
    <t>SO 101</t>
  </si>
  <si>
    <t>Železniční svršek a spodek</t>
  </si>
  <si>
    <t xml:space="preserve"> SO 101</t>
  </si>
  <si>
    <t>Poplatky</t>
  </si>
  <si>
    <t>015111</t>
  </si>
  <si>
    <t>POPLATKY ZA LIKVIDACŮ ODPADŮ NEKONTAMINOVANÝCH - 17 05 04 VYTĚŽENÉ ZEMINY A HORNINY - I. TŘÍDA TĚŽITELNOSTI</t>
  </si>
  <si>
    <t>výkop</t>
  </si>
  <si>
    <t>(1710)m3*2.05t/m3</t>
  </si>
  <si>
    <t>015140</t>
  </si>
  <si>
    <t>POPLATKY ZA LIKVIDACŮ ODPADŮ NEKONTAMINOVANÝCH - 17 01 01 BETON Z DEMOLIC OBJEKTŮ, ZÁKLADŮ TV</t>
  </si>
  <si>
    <t>námezníky</t>
  </si>
  <si>
    <t>0.112t</t>
  </si>
  <si>
    <t>015150</t>
  </si>
  <si>
    <t>POPLATKY ZA LIKVIDACŮ ODPADŮ NEKONTAMINOVANÝCH - 17 05 08 ŠTĚRK Z KOLEJIŠTĚ (ODPAD PO RECYKLACI)</t>
  </si>
  <si>
    <t>odměřeno dle situace - 50%odpad</t>
  </si>
  <si>
    <t>(424) * 2.1 t/m3</t>
  </si>
  <si>
    <t>015260</t>
  </si>
  <si>
    <t>POPLATKY ZA LIKVIDACŮ ODPADŮ NEKONTAMINOVANÝCH - 07 02 99 PRYŽOVÉ PODLOŽKY (ŽEL. SVRŠEK)</t>
  </si>
  <si>
    <t>dle demontáže kolejí</t>
  </si>
  <si>
    <t>0.113 + 0.169t</t>
  </si>
  <si>
    <t>015510</t>
  </si>
  <si>
    <t>POPLATKY ZA LIKVIDACŮ ODPADŮ NEBEZPEČNÝCH - 17 05 07* LOKÁLNĚ ZNEČIŠTĚNÝ ŠTĚRK A ZEMINA Z KOLEJIŠTĚ (VÝHYBKY)</t>
  </si>
  <si>
    <t>kol. lože pod výhybkami</t>
  </si>
  <si>
    <t>2 ks * 70 m3/ks * 2.1 t/m3</t>
  </si>
  <si>
    <t>015520</t>
  </si>
  <si>
    <t>POPLATKY ZA LIKVIDACŮ ODPADŮ NEBEZPEČNÝCH - 17 02 04* ŽELEZNIČNÍ PRAŽCE DŘEVĚNÉ</t>
  </si>
  <si>
    <t>706 * 0.08 t/ks</t>
  </si>
  <si>
    <t>Zemní práce</t>
  </si>
  <si>
    <t>123738</t>
  </si>
  <si>
    <t>ODKOP PRO SPOD STAVBU SILNIC A ŽELEZNIC TŘ. I, ODVOZ DO 20KM</t>
  </si>
  <si>
    <t>1710.060m3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</si>
  <si>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</si>
  <si>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</t>
  </si>
  <si>
    <t>HLOUBENÍ RÝH ŠÍŘ DO 2M PAŽ I NEPAŽ TŘ. I</t>
  </si>
  <si>
    <t>Výkop pro svodné potrubí</t>
  </si>
  <si>
    <t>14.6m*0.5*2=14.6m3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</si>
  <si>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</si>
  <si>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132738</t>
  </si>
  <si>
    <t>HLOUBENÍ RÝH ŠÍŘ DO 2M PAŽ I NEPAŽ TŘ. I, ODVOZ DO 20KM</t>
  </si>
  <si>
    <t>šachty 8ks</t>
  </si>
  <si>
    <t>17481</t>
  </si>
  <si>
    <t>ZÁSYP JAM A RÝH Z NAKUPOVANÝCH MATERIÁLŮ</t>
  </si>
  <si>
    <t>Zásyp rýhy svodného potrubí</t>
  </si>
  <si>
    <t>kubatury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</si>
  <si>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</si>
  <si>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</si>
  <si>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</si>
  <si>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</si>
  <si>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odměřeno dle řezů</t>
  </si>
  <si>
    <t>položka zahrnuje úpravu pláně včetně vyrovnání výškových rozdílů. Míru zhutnění určuje projekt.</t>
  </si>
  <si>
    <t>Základy</t>
  </si>
  <si>
    <t>21263</t>
  </si>
  <si>
    <t>TRATIVODY KOMPLET Z TRUB Z PLAST HMOT DN DO 150MM</t>
  </si>
  <si>
    <t>sit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</si>
  <si>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</si>
  <si>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21461</t>
  </si>
  <si>
    <t>SEPARAČNÍ GEOTEXTILIE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</si>
  <si>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</si>
  <si>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Komunikace</t>
  </si>
  <si>
    <t>501101</t>
  </si>
  <si>
    <t>ZŘÍZENÍ KONSTRUKČNÍ VRSTVY TĚLESA ŽELEZNIČNÍHO SPODKU ZE ŠTĚRKODRTI NOVÉ</t>
  </si>
  <si>
    <t>odměřeno dle situace</t>
  </si>
  <si>
    <t>konstrukční a sanační vrstva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</si>
  <si>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</si>
  <si>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501430</t>
  </si>
  <si>
    <t>ZŘÍZENÍ KONSTRUKČNÍ VRSTVY TĚLESA ŽELEZNIČNÍHO SPODKU ZE ZEMINY ZLEPŠENÉ (STABILIZOVANÉ) VÁPNO-CEMENTEM</t>
  </si>
  <si>
    <t>ZKPP</t>
  </si>
  <si>
    <t>dle kubatur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</si>
  <si>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</si>
  <si>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502941</t>
  </si>
  <si>
    <t>ZŘÍZENÍ KONSTRUKČNÍ VRSTVY TĚLESA ŽELEZNIČNÍHO SPODKU Z GEOTEXTILIE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</si>
  <si>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</si>
  <si>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</si>
  <si>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</si>
  <si>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svršek + lože za výhybku č.1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</si>
  <si>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</si>
  <si>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</si>
  <si>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</si>
  <si>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doplnění v rámci 3.podbití</t>
  </si>
  <si>
    <t>10% z 868,17m3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</si>
  <si>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</si>
  <si>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</si>
  <si>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</si>
  <si>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nová kolej u nástupiště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</si>
  <si>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</si>
  <si>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528362</t>
  </si>
  <si>
    <t>KOLEJ 49 E1, ROZD. "U", BEZSTYKOVÁ, PR. BET. BEZPODKLADNICOVÝ UŽITÝ, UP. PRUŽNÉ</t>
  </si>
  <si>
    <t>kolej v přejezdu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</si>
  <si>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</si>
  <si>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542121</t>
  </si>
  <si>
    <t>SMĚROVÉ A VÝŠKOVÉ VYROVNÁNÍ KOLEJE NA PRAŽCÍCH BETONOVÝCH DO 0,05 M</t>
  </si>
  <si>
    <t>(390,278*2)+100m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</si>
  <si>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</si>
  <si>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</si>
  <si>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</si>
  <si>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390,278m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</si>
  <si>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</si>
  <si>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</si>
  <si>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</si>
  <si>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>svár na jeden pás - 4 místa</t>
  </si>
  <si>
    <t>18 svárů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</si>
  <si>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</si>
  <si>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549111</t>
  </si>
  <si>
    <t>BROUŠENÍ KOLEJE A VÝHYBEK</t>
  </si>
  <si>
    <t>1. Položka obsahuje:   
 – přípravné práce, zejména odstraňování překážek v koleji a výhybce, např. odstranění kolejových propojek, ukolejnění ap.   
 – vlastní broušení a související práce a materiál, např. brusivo   
 – dokončovací práce, zejména zpětná montáž odstraněného zařízení, např. kolejových propojek, ukolejnění ap.   
 – dopravu brousící soupravy a doprovodných vozů na místo broušení a zpět   
 – příplatky za ztížené podmínky při práci v koleji, např. překážky po stranách koleje, práci v tunelu ap.   
2. Položka neobsahuje:   
 X   
3. Způsob měření:   
Měří se délka koleje ve smyslu ČSN 73 6360, tj. v ose koleje.</t>
  </si>
  <si>
    <t>Potrubí</t>
  </si>
  <si>
    <t>87433</t>
  </si>
  <si>
    <t>POTRUBÍ Z TRUB PLASTOVÝCH ODPADNÍCH DN DO 150MM</t>
  </si>
  <si>
    <t>Svodné potrubí</t>
  </si>
  <si>
    <t>14.6m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</si>
  <si>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</si>
  <si>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894846</t>
  </si>
  <si>
    <t>ŠACHTY KANALIZAČNÍ PLASTOVÉ D 400MM</t>
  </si>
  <si>
    <t>počet šachet</t>
  </si>
  <si>
    <t>8ks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</si>
  <si>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</si>
  <si>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899522</t>
  </si>
  <si>
    <t>OBETONOVÁNÍ POTRUBÍ Z PROSTÉHO BETONU DO C12/15</t>
  </si>
  <si>
    <t>trativody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</si>
  <si>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</si>
  <si>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Výstroj trati, demolice, zemní práce</t>
  </si>
  <si>
    <t>921930</t>
  </si>
  <si>
    <t>ANTIKOROZNÍ PROVEDENÍ UPEVŇOVADEL A JINÉHO DROBNÉHO KOLEJIVA</t>
  </si>
  <si>
    <t>odměřeno od situace v místě přejezdu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</si>
  <si>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</si>
  <si>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965010</t>
  </si>
  <si>
    <t>ODSTRANĚNÍ KOLEJOVÉHO LOŽE A DRÁŽNÍCH STEZEK</t>
  </si>
  <si>
    <t>demontované koleje (424* 2.0 m2)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</si>
  <si>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</si>
  <si>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</si>
  <si>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</si>
  <si>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</si>
  <si>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odvoz 20 km *  (kol. lože  - dosyp nástupišť)</t>
  </si>
  <si>
    <t>848) m3 * 20 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</si>
  <si>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</si>
  <si>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</si>
  <si>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</si>
  <si>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mail_sit_požadavek_PCN</t>
  </si>
  <si>
    <t>50m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</si>
  <si>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</si>
  <si>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</si>
  <si>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</si>
  <si>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424m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</si>
  <si>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
2. Položka neobsahuje:   
 – odvoz nevyhovujícího materiálu na likvidaci   
 – poplatky za likvidaci odpadů, nacení se položkami ze ssd 0   
3. Způsob měření: 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</si>
  <si>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</si>
  <si>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</si>
  <si>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</si>
  <si>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</si>
  <si>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(20.958+18.804+56.480+0.113+0.169+1.694t) * 20 km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</si>
  <si>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</si>
  <si>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965223</t>
  </si>
  <si>
    <t>DEMONTÁŽ VÝHYBKOVÉ KONSTRUKCE NA DŘEVĚNÝCH PRAŽCÍCH DO KOLEJOVÝCH POLÍ S ODVOZEM NA MONTÁŽNÍ ZÁKLADNU S NÁSLEDNÝM ROZEBRÁNÍM</t>
  </si>
  <si>
    <t>27m+27m</t>
  </si>
  <si>
    <t>1. Položka obsahuje:   
 – uvolnění kolejového roštu výhybkové konstrukce z kolejového lože   
 – odstranění kolejnicových propojek, uzemnění a jiného vybavení   
 – případné rozřezání kolejového roštu výhybkové konstrukce   
 – úplné rozebrání výhybkové konstrukce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
2. Položka neobsahuje:   
 – odvoz nevyhovujícího materiálu na likvidaci   
 – poplatky za likvidaci odpadů, nacení se položkami ze ssd 0   
3. Způsob měření:   
Měří se rozvinutá délka výhybkové konstrukce ve všech větvcích dle ČSN 73 6360, tj. v ose koleje.</t>
  </si>
  <si>
    <t>965226</t>
  </si>
  <si>
    <t>DEMONTÁŽ VÝHYBKOVÉ KONSTRUKCE NA DŘEVĚNÝCH PRAŽCÍCH - ODVOZ ROZEBRANÝCH SOUČÁSTÍ (Z MÍSTA DEMONTÁŽE NEBO Z MONTÁŽNÍ ZÁKLADNY) K LIKVIDACI</t>
  </si>
  <si>
    <t>8.6t-*20</t>
  </si>
  <si>
    <t>96611A</t>
  </si>
  <si>
    <t>BOURÁNÍ KONSTRUKCÍ Z BETONOVÝCH DÍLCŮ - BEZ DOPRAVY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</si>
  <si>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</si>
  <si>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96611B</t>
  </si>
  <si>
    <t>BOURÁNÍ KONSTRUKCÍ Z BETONOVÝCH DÍLCŮ - DOPRAVA</t>
  </si>
  <si>
    <t>Položka zahrnuje samostatnou dopravu suti a vybouraných hmot. Množství se určí jako součin hmotnosti [t] a požadované vzdálenosti [km].</t>
  </si>
  <si>
    <t>R925110</t>
  </si>
  <si>
    <t>DRÁŽNÍ STEZKY Z DRTI TL. DO 50 MM</t>
  </si>
  <si>
    <t>176.309m2</t>
  </si>
  <si>
    <t>1. Položka obsahuje:      
 – kompletní provedení konstrukce s dodáním materiálu      
 – urovnání povrchu do předepsaného tvaru, případně i ruční hutnění a výplň nerovností a prohlubní      
 – zhutnění na předepsanou míru bez ohledu na způsob provádění      
 – příplatky za ztížené podmínky vyskytující se při zřízení drážních stezek, např. za překážky na straně koleje ap.      
2. Položka neobsahuje:      
 – výplň pod drážní stezkou mezi kolejovým ložem sousedních kolejí, nacení se položkami ve sd 51      
3. Způsob měření:      
Měří se horní pochozí plocha bez ohledu na tvar dosypávek pod drážní stezkou.</t>
  </si>
  <si>
    <t>R965311</t>
  </si>
  <si>
    <t>ROZEBRÁNÍ A NÁSLEDNÉ VRÁCENÍ PŘEJEZDU, PŘECHODU Z DÍLCŮ</t>
  </si>
  <si>
    <t>OTSKP 2023</t>
  </si>
  <si>
    <t>1. Položka obsahuje:      
 – rozebrání železničního přejezdu nebo přechodu do součástí včetně hrubého očištění A JEHO VRÁCENÍ      
 – naložení vybouraného materiálu na dopravní prostředek a ostatní práce a materiál na vrácení přejezdu      
 – příplatky za ztížené podmínky při práci v kolejišti, např. za překážky na straně koleje apod.      
2. Položka neobsahuje:      
 – náklady na zřízení a odstranění dopravního značení objízdné trasy      
 – odvoz vybouraného materiálu do skladu nebo na likvidaci      
 – poplatky za likvidaci odpadů, nacení se položkami ze ssd 0      
3. Způsob měření:      
Měří se půdorysná plocha (pojízdná nebo pochozí) vlastní přejezdové konstrukce tvořené daným systémem. kolejnice a žlábky se z plochy neodečítají.</t>
  </si>
  <si>
    <t>D.2.1.2</t>
  </si>
  <si>
    <t>Nástupiště</t>
  </si>
  <si>
    <t>SO 201</t>
  </si>
  <si>
    <t>nástupiště Lipnice</t>
  </si>
  <si>
    <t xml:space="preserve"> SO 201</t>
  </si>
  <si>
    <t>Všeobecné konstrukce a práce</t>
  </si>
  <si>
    <t>90*1,8=162,000 [A]</t>
  </si>
  <si>
    <t>12110</t>
  </si>
  <si>
    <t>SEJMUTÍ ORNICE NEBO LESNÍ PŮDY</t>
  </si>
  <si>
    <t>OK</t>
  </si>
  <si>
    <t>36,72*0,15=5,508 [A]</t>
  </si>
  <si>
    <t>položka zahrnuje sejmutí ornice bez ohledu na tloušťku vrstvy a její vodorovnou dopravu   
nezahrnuje uložení na trvalou skládku</t>
  </si>
  <si>
    <t>122738</t>
  </si>
  <si>
    <t>ODKOPÁVKY A PROKOPÁVKY OBECNÉ TŘ. I, ODVOZ DO 20KM</t>
  </si>
  <si>
    <t>OK       
pod nástupištěm a přístupovou komunikací</t>
  </si>
  <si>
    <t>60*1+(41+42+17)*0,3=90,000 [A]</t>
  </si>
  <si>
    <t>13293</t>
  </si>
  <si>
    <t>HLOUBENÍ RÝH ŠÍŘ DO 2M PAŽ I NEPAŽ TŘ. III</t>
  </si>
  <si>
    <t>výkop pro odvodnění žlabů</t>
  </si>
  <si>
    <t>3,5*0,6*1+25*0,8*1,4=30,100 [A]</t>
  </si>
  <si>
    <t>18222</t>
  </si>
  <si>
    <t>ROZPROSTŘENÍ ORNICE VE SVAHU V TL DO 0,15M</t>
  </si>
  <si>
    <t>3,070*16+3,21*4+1,2*22+4,6*16,2+4,9*7+6*10=257,18m2</t>
  </si>
  <si>
    <t>položka zahrnuje:   
nutné přemístění ornice z dočasných skládek vzdálených do 50m   
rozprostření ornice v předepsané tloušťce ve svahu přes 1:5</t>
  </si>
  <si>
    <t>Vodorovné konstrukce</t>
  </si>
  <si>
    <t>45131A</t>
  </si>
  <si>
    <t>PODKLADNÍ A VÝPLŇOVÉ VRSTVY Z PROSTÉHO BETONU C20/25</t>
  </si>
  <si>
    <t>OK       
základy pod nástupištní prefabrikáty       
PODKLADNÍ BETON C20/25n XF3</t>
  </si>
  <si>
    <t>0,17*(60+3,2+43+2,2+7+1,7+2)=20,247 [A]</t>
  </si>
  <si>
    <t>45145</t>
  </si>
  <si>
    <t>PODKL A VÝPLŇ VRSTVY Z MALTY CEMENTOVÉ</t>
  </si>
  <si>
    <t>OK       
pod nástupištní prefabrikáty</t>
  </si>
  <si>
    <t>0,01*(60+3,2+43+2,2+7+1,7+2)=1,191 [A]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</si>
  <si>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</si>
  <si>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</si>
  <si>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</si>
  <si>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OK       
štěrkopísek pod základ nástupištního prefabrikátu</t>
  </si>
  <si>
    <t>0,054*(60+3,2+43+2,2+7+1,7+2)=6,431 [A]</t>
  </si>
  <si>
    <t>položka zahrnuje dodávku předepsaného kameniva, mimostaveništní a vnitrostaveništní dopravu a jeho uložení   
není-li v zadávací dokumentaci uvedeno jinak, jedná se o nakupovaný materiál</t>
  </si>
  <si>
    <t>45157</t>
  </si>
  <si>
    <t>PODKLADNÍ A VÝPLŇOVÉ VRSTVY Z KAMENIVA TĚŽENÉHO</t>
  </si>
  <si>
    <t>pískové lože odvodnění ACO</t>
  </si>
  <si>
    <t>52*0,6*0,15+52*0,3*0,5=12,480 [A]</t>
  </si>
  <si>
    <t>451573</t>
  </si>
  <si>
    <t>VÝPLŇ VRSTVY Z KAMENIVA TĚŽENÉHO, INDEX ZHUTNĚNÍ ID DO 0,9</t>
  </si>
  <si>
    <t>výplň ze štěrkodrti pod nástupištěm</t>
  </si>
  <si>
    <t>2,7*60=162,000 [A]</t>
  </si>
  <si>
    <t>56322</t>
  </si>
  <si>
    <t>VOZOVKOVÉ VRSTVY Z VIBROVANÉHO ŠTĚRKU TL. DO 100MM</t>
  </si>
  <si>
    <t>pod vodící pás pro slepce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</si>
  <si>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</si>
  <si>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</si>
  <si>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</si>
  <si>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štěrkodrť 0/32mm tl. 200 mm</t>
  </si>
  <si>
    <t>odměřeno ze situace    
130,65+8,54+98,4+(60*0,4)=261,590 [A]</t>
  </si>
  <si>
    <t>58251</t>
  </si>
  <si>
    <t>DLÁŽDĚNÉ KRYTY Z BETONOVÝCH DLAŽDIC DO LOŽE Z KAMENIVA</t>
  </si>
  <si>
    <t>OK       
dlažba na nástupišti bez zkosených hran</t>
  </si>
  <si>
    <t>164-33,35=130,650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</si>
  <si>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</si>
  <si>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OK       
betonová dlažba, bez zkosených hran, 200x200mm</t>
  </si>
  <si>
    <t>(0,44+1,44)*3+1,6+1,3=8,540 [A]</t>
  </si>
  <si>
    <t>582612</t>
  </si>
  <si>
    <t>KRYTY Z BETON DLAŽDIC SE ZÁMKEM ŠEDÝCH TL 80MM DO LOŽE Z KAM</t>
  </si>
  <si>
    <t>OK       
přístupový chodník a plocha před VB</t>
  </si>
  <si>
    <t>41+42+18-1,6-1-1=97,400 [A]</t>
  </si>
  <si>
    <t>87434</t>
  </si>
  <si>
    <t>POTRUBÍ Z TRUB PLASTOVÝCH ODPADNÍCH DN DO 200MM</t>
  </si>
  <si>
    <t>1,2+21,2+2+2,4=26,800 [A]</t>
  </si>
  <si>
    <t>87446</t>
  </si>
  <si>
    <t>POTRUBÍ Z TRUB PLASTOVÝCH ODPADNÍCH DN DO 400MM</t>
  </si>
  <si>
    <t>894845</t>
  </si>
  <si>
    <t>ŠACHTY KANALIZAČNÍ PLASTOVÉ D 300MM</t>
  </si>
  <si>
    <t>897624</t>
  </si>
  <si>
    <t>VPUSŤ ŠTĚRBINOVÝCH ŽLABŮ Z BETON DÍLCŮ SV. ŠÍŘKY DO 250MM</t>
  </si>
  <si>
    <t>položka zahrnuje dodávku a osazení předepsaného dílce včetně mříže   
nezahrnuje předepsané podkladní konstrukce</t>
  </si>
  <si>
    <t>897724</t>
  </si>
  <si>
    <t>ČISTÍCÍ KUSY ŠTĚRBIN ŽLABŮ Z BETON DÍLCŮ SV. ŠÍŘKY DO 250MM</t>
  </si>
  <si>
    <t>ACO-DRAIN</t>
  </si>
  <si>
    <t>položka zahrnuje dodávku a osazení předepsaného dílce   
nezahrnuje 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</si>
  <si>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</si>
  <si>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</si>
  <si>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</si>
  <si>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</si>
  <si>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</si>
  <si>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Ostatní konstrukce a práce</t>
  </si>
  <si>
    <t>917223</t>
  </si>
  <si>
    <t>SILNIČNÍ A CHODNÍKOVÉ OBRUBY Z BETONOVÝCH OBRUBNÍKŮ ŠÍŘ 100MM</t>
  </si>
  <si>
    <t>OK       
zvýšený obrubník ABO 1000/120/250 kladený do betonového lože z betonu C20/25-XF2</t>
  </si>
  <si>
    <t>17+2,5+1,12+16,1+2,5+4,5+1,7+7+2,2+43=97,620 [A]</t>
  </si>
  <si>
    <t>Položka zahrnuje:   
dodání a pokládku betonových obrubníků o rozměrech předepsaných zadávací dokumentací   
betonové lože i boční betonovou opěrku.</t>
  </si>
  <si>
    <t>923711</t>
  </si>
  <si>
    <t>TABULE "NÁZEV STANICE" (NA OCELOVÝCH SLOUPCÍCH)</t>
  </si>
  <si>
    <t>923721R</t>
  </si>
  <si>
    <t>TABULE VELIKOSTI 240x240 MM "KOUŘENÍ ZAKÁZÁNO"</t>
  </si>
  <si>
    <t>[bez vazby na CS]</t>
  </si>
  <si>
    <t>odhad</t>
  </si>
  <si>
    <t>1ks umístěno k přístřešk, 1ks na osvetleni</t>
  </si>
  <si>
    <t>1. Položka obsahuje:      
 – dodávku a montáž návěsti v příslušném provedení na sloupek, popř. jinou podpůrnou konstrukci včetně upevňovacího a pomocného materiálu      
 – protikorozní úpravu, není-li tato provedena již z výroby nebo daná vlastnostmi použitého materiálu      
 – odrazky nebo retroreflexní fólie      
2. Položka neobsahuje:      
 – nosnou konstrukci, např. sloupek, konzolu apod. včetně základu a zemních prácí      
3. Způsob měření:      
Udává se počet kusů kompletní konstrukce nebo práce.</t>
  </si>
  <si>
    <t>923731</t>
  </si>
  <si>
    <t>TABULE "OZNAČENÍ SMĚRŮ" (NA OCELOVÝCH SLOUPCÍCH)</t>
  </si>
  <si>
    <t>KS</t>
  </si>
  <si>
    <t>924420</t>
  </si>
  <si>
    <t>NÁSTUPIŠTĚ L (H) BEZ KONZOLOVÝCH DESEK</t>
  </si>
  <si>
    <t>OK       
dle projektové dokumentace, prefa díly H130 s protiskluznou úpravou       
konstrukce vychází ze vzorového listu železničního spodku Ž 8.42-N</t>
  </si>
  <si>
    <t>1. Položka obsahuje:   
 – dodávku veškerých prvků a částí daného typu nástupiště dle odpovídajících vzorových listů a TKP   
 – zřízení nástupiště typu L nebo H na požadovanou osovou vzdálenost kolejí i výšku nástupní hrany nad TK   
 – slepá zakončení nástupiště   
 – příplatky za ztížené podmínky při práci v kolejišti, např. za překážky na straně koleje ap.   
2. Položka neobsahuje:   
 – zemní práce, tj. odkopávky, hloubení rýh, násypy, zásypy ad.   
 – náklady na zřízení zpevněné plochy nástupiště vyjma konzolových desek, např. ze zámkové dlažby, asfaltu ap. včetně konstrukčních vrstev   
 – jiná zakončení nástupiště, např. schůdky apod.   
 – zábradlí, osvětlení, přístřešky, mobiliář nástupiště, orientační a informační systém, kamerový systém, přístupové komunikace ap.   
3. Způsob měření: 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</si>
  <si>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</si>
  <si>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</si>
  <si>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1. Položka obsahuje:   
 – všechny práce pro zřízení plně funkčního dlážděného bezpečnostního pásu s varovnými a vodicími prvky, tj. včetně lože, ukončení dlažby, její provedení do předepsaného tvaru a pohledové úpravy, výplně spar a otvorů apod.   
 – dodání dlažeb a lože v požadované kvalitě   
 – očištění podkladu, případně zřízení spojovací vrstvy   
 – uložení směsi, dlažby nebo dílců dle předepsaného technologického předpisu   
 – zřízení vrstvy bez rozlišení šířky, pokládání vrstvy po etapách, včetně pracovních spar a spojů   
 – úpravu napojení, ukončení a těsnění podél obrubníků, dilatačních zařízení, odvodňovacích proužků, odvodňovačů, vpustí, šachet ap.   
 – těsnění, tmelení a výplň spar a otvorů   
 – úpravu dilatačních spar a povrchu vrstvy   
2. Položka neobsahuje:   
 – úpravu a hutnění podloží   
 – podkladní a konstrukční vrstvy   
3. Způsob měření:   
Měří se metr délkový.</t>
  </si>
  <si>
    <t>924913</t>
  </si>
  <si>
    <t>NÁSTUPIŠTĚ - OPTICKÉ ZNAČENÍ NÁTĚREM ŠÍŘKY 0,15 M, ODSTÍN ŽLUTÁ 6200</t>
  </si>
  <si>
    <t>1. Položka obsahuje:   
 – příprava a očištění podkladu   
 – dodání a aplikace nátěrové hmoty   
2. Položka neobsahuje:   
 X   
3. Způsob měření:   
Měří se metr délkový.</t>
  </si>
  <si>
    <t>924914</t>
  </si>
  <si>
    <t>NÁSTUPIŠTĚ - SIGNÁLNÍ PÁS Z DLAŽDIC S RELIÉFNÍM POVRCHEM</t>
  </si>
  <si>
    <t>1. Položka obsahuje:   
 – všechny práce pro zřízení plně funkčního dlážděného bezpečnostního pásu s varovnými a vodicími prvky, tj. včetně lože, ukončení dlažby, její provedení do předepsaného tvaru a pohledové úpravy, výplně spar a otvorů apod.   
 – dodání dlažeb a lože v požadované kvalitě   
 – očištění podkladu, případně zřízení spojovací vrstvy   
 – uložení směsi, dlažby nebo dílců dle předepsaného technologického předpisu   
 – zřízení vrstvy bez rozlišení šířky, pokládání vrstvy po etapách, včetně pracovních spar a spojů   
 – úpravu napojení, ukončení a těsnění podél obrubníků, dilatačních zařízení, odvodňovacích proužků, odvodňovačů, vpustí, šachet ap.   
 – těsnění, tmelení a výplň spar a otvorů   
 – úpravu dilatačních spar a povrchu vrstvy   
2. Položka neobsahuje:   
 – úpravu a hutnění podloží   
 – podkladní a konstrukční vrstvy   
3. Způsob měření:   
Měří se plocha v metrech čtverečných.</t>
  </si>
  <si>
    <t>935111</t>
  </si>
  <si>
    <t>ŠTĚRBINOVÉ ŽLABY Z BETONOVÝCH DÍLCŮ ŠÍŘ DO 400MM VÝŠ DO 500MM BEZ OBRUBY</t>
  </si>
  <si>
    <t>17+13=30,000 [A]</t>
  </si>
  <si>
    <t>položka zahrnuje:   
- veškerý materiál, výrobky a polotovary, včetně mimostaveništní a vnitrostaveništní dopravy (rovněž přesuny), včetně naložení a složení,případně s uložením.   
- veškeré práce nutné pro zřízení těchto konstrukcí, včetně zemních prací, lože, ukončení, patek, spárování, úpravy vtoku a výtoku. Měří se v [m] délky osy žlabu bez čistících kusů a odtokových vpustí.</t>
  </si>
  <si>
    <t>R9111B1</t>
  </si>
  <si>
    <t>ZÁBRADLÍ SILNIČNÍ SE SVISLOU VÝPLNÍ - DODÁVKA A MONTÁŽ</t>
  </si>
  <si>
    <t>dle projektové dokumentace</t>
  </si>
  <si>
    <t>2,4+14,1+2,3=18,800 [A]</t>
  </si>
  <si>
    <t>položka zahrnuje:       
- dodání zábradlí včetně předepsané povrchové úpravy       
- vnitro i mimo staveništní dopravu, vykládku, nakládku       
- osazení sloupků zaberaněním nebo osazením do betonových bloků (včetně betonových bloků a nutných zemních prací)       
- případné bednění ( trubku) betonové patky v gabionové zdi       
- kotvení sloupků, t.j. kotevní desky, šrouby z nerez oceli, vrty a zálivku, pokud zadávací dokumentace nestanoví jinak       
- případné nivelační hmoty pod kotevní desky</t>
  </si>
  <si>
    <t>D.2.1.3</t>
  </si>
  <si>
    <t>Přejezdy a přechody</t>
  </si>
  <si>
    <t>SO 202</t>
  </si>
  <si>
    <t>Železniční přejezd v km 17,454</t>
  </si>
  <si>
    <t xml:space="preserve"> SO 202</t>
  </si>
  <si>
    <t>015130</t>
  </si>
  <si>
    <t>POPLATKY ZA LIKVIDACI ODPADŮ NEKONTAMINOVANÝCH - 17 03 02 VYBOURANÝ ASFALTOVÝ BETON BEZ DEHTU</t>
  </si>
  <si>
    <t>Uložení vybouraného asfaltu z vozovky a z vybouraného živičného přejezdu</t>
  </si>
  <si>
    <t>(42.63+29.88)*0.1*2200km/m3 + 4</t>
  </si>
  <si>
    <t>015330</t>
  </si>
  <si>
    <t>POPLATKY ZA LIKVIDACI ODPADŮ NEKONTAMINOVANÝCH - 17 05 04 KAMENNÁ SUŤ</t>
  </si>
  <si>
    <t>Uložení vybouraných podkladních vrstev vozovky</t>
  </si>
  <si>
    <t>(42.63+29.88)*0.35*1800km/m3</t>
  </si>
  <si>
    <t>113438</t>
  </si>
  <si>
    <t>ODSTRAN KRYTU ZPEVNĚNÝCH PLOCH S ASFALT POJIVEM VČET PODKLADU, ODVOZ DO 20KM</t>
  </si>
  <si>
    <t>Vybourání krytu komunikace</t>
  </si>
  <si>
    <t>(42.63+29.88)*0.45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</si>
  <si>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</si>
  <si>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10*1m2</t>
  </si>
  <si>
    <t>12m*0.5*1=6m3</t>
  </si>
  <si>
    <t>12m*0.5*1=6m3-DN150</t>
  </si>
  <si>
    <t>29.77+9.03+7.02+25.37</t>
  </si>
  <si>
    <t>18241</t>
  </si>
  <si>
    <t>ZALOŽENÍ TRÁVNÍKU RUČNÍM VÝSEVEM</t>
  </si>
  <si>
    <t>ze situace a řezů</t>
  </si>
  <si>
    <t>8.33+4.85+4.68+6.096+4.69m2</t>
  </si>
  <si>
    <t>Zahrnuje dodání předepsané travní směsi, její výsev na ornici, zalévání, první pokosení, to vše bez ohledu na sklon terénu</t>
  </si>
  <si>
    <t>56110</t>
  </si>
  <si>
    <t>PODKLADNÍ BETON</t>
  </si>
  <si>
    <t>Podkladní beton C16/20 pod příčný odvodňovací žlab</t>
  </si>
  <si>
    <t>2*0.0225m2*7.6m=0.342m3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</si>
  <si>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</si>
  <si>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Podkladní beton C35/45 z boku příčného odvodňovací žlab</t>
  </si>
  <si>
    <t>2*0.005m2*7.6m=0.076m3</t>
  </si>
  <si>
    <t>56313</t>
  </si>
  <si>
    <t>VOZOVKOVÉ VRSTVY Z MECHANICKY ZPEVNĚNÉHO KAMENIVA TL. DO 150MM</t>
  </si>
  <si>
    <t>Podkladní vrstva mechanicky zpevněného kameniva do pozemní komunikace</t>
  </si>
  <si>
    <t>28.35+24.16=52.51m2</t>
  </si>
  <si>
    <t>Podkladní vrstva štěrkodrti do pozemní komunikace</t>
  </si>
  <si>
    <t>572143</t>
  </si>
  <si>
    <t>INFILTRAČNÍ POSTŘIK Z EMULZE DO 2,0KG/M2</t>
  </si>
  <si>
    <t>Infiltrační postřík do pozemní komunikace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</si>
  <si>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</si>
  <si>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572223</t>
  </si>
  <si>
    <t>SPOJOVACÍ POSTŘIK Z EMULZE DO 1,0KG/M2</t>
  </si>
  <si>
    <t>pojovací postřik do pozemní komunikace</t>
  </si>
  <si>
    <t>574A43</t>
  </si>
  <si>
    <t>ASFALTOVÝ BETON PRO OBRUSNÉ VRSTVY ACO 11 TL. 50MM</t>
  </si>
  <si>
    <t>Kryt vozovky pozemní komunikace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</si>
  <si>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</si>
  <si>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</si>
  <si>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</si>
  <si>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Ložníí vrstva štěrkodrti do pozemní komunikace</t>
  </si>
  <si>
    <t>chodník</t>
  </si>
  <si>
    <t>11.85m2</t>
  </si>
  <si>
    <t>58261B</t>
  </si>
  <si>
    <t>KRYTY Z BETON DLAŽDIC SE ZÁMKEM BAREV RELIÉF TL 80MM DO LOŽE Z KAM</t>
  </si>
  <si>
    <t>Varovné pásy a signální pásy</t>
  </si>
  <si>
    <t>1.44+1.44m2</t>
  </si>
  <si>
    <t>58920</t>
  </si>
  <si>
    <t>VÝPLŇ SPAR MODIFIKOVANÝM ASFALTEM</t>
  </si>
  <si>
    <t>Výplň prostoru mezi závěrnou zídkou a pozemní komunikací</t>
  </si>
  <si>
    <t>1.8+6.3+6.3+1.8</t>
  </si>
  <si>
    <t>položka zahrnuje:   
- dodávku předepsaného materiálu   
- vyčištění a výplň spar tímto materiálem</t>
  </si>
  <si>
    <t>5.56+6.11</t>
  </si>
  <si>
    <t>917212</t>
  </si>
  <si>
    <t>ZÁHONOVÉ OBRUBY Z BETONOVÝCH OBRUBNÍKŮ ŠÍŘ 80MM</t>
  </si>
  <si>
    <t>24m</t>
  </si>
  <si>
    <t>917224</t>
  </si>
  <si>
    <t>SILNIČNÍ A CHODNÍKOVÉ OBRUBY Z BETONOVÝCH OBRUBNÍKŮ ŠÍŘ 150MM</t>
  </si>
  <si>
    <t>17.5m</t>
  </si>
  <si>
    <t>921112</t>
  </si>
  <si>
    <t>ŽELEZNIČNÍ PŘEJEZD CELOPRYŽOVÝ NA BETONOVÝCH PRAŽCÍCH</t>
  </si>
  <si>
    <t>Dodávka a montáž celopryžové přejezdová konstrukce</t>
  </si>
  <si>
    <t>38,38m2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</si>
  <si>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</si>
  <si>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Příčný odvodńovací žlab kom. a chod. Rozměr 200x250mm v délce  7,6m</t>
  </si>
  <si>
    <t>POZOR! - možnost vyměnit za monoblok nejméně DN 200 mm třídě zatížení F900</t>
  </si>
  <si>
    <t>965321</t>
  </si>
  <si>
    <t>ROZEBRÁNÍ PŘEJEZDU, PŘECHODU OSTATNÍCH</t>
  </si>
  <si>
    <t>Demontáž stávající konstrukce</t>
  </si>
  <si>
    <t>20m2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</si>
  <si>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</si>
  <si>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</si>
  <si>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</si>
  <si>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</t>
  </si>
  <si>
    <t>10*0.2*2200=4*20km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</si>
  <si>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</si>
  <si>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Vodící stěna</t>
  </si>
  <si>
    <t>situace</t>
  </si>
  <si>
    <t>2+2+1m stěny</t>
  </si>
  <si>
    <t>včetně práce, dodávky, materiálu, pomocných prací, mechanizace a spojovacích materiálů</t>
  </si>
  <si>
    <t>D.2.1.8</t>
  </si>
  <si>
    <t>Pozemní komunikace</t>
  </si>
  <si>
    <t>SO 203</t>
  </si>
  <si>
    <t>Příjezdová cesta k rodinným domům</t>
  </si>
  <si>
    <t xml:space="preserve"> SO 203</t>
  </si>
  <si>
    <t>41.3*0.45</t>
  </si>
  <si>
    <t>1.8m3+3.7*5.275+3.3</t>
  </si>
  <si>
    <t>52.92+40+13</t>
  </si>
  <si>
    <t>32.4m2</t>
  </si>
  <si>
    <t>Uložení vybouraného asfaltu z vozovky</t>
  </si>
  <si>
    <t>41.3*0.1*2200km/m3</t>
  </si>
  <si>
    <t>41.3*0.35*1800km/m3</t>
  </si>
  <si>
    <t>31.64 m2</t>
  </si>
  <si>
    <t>574B21</t>
  </si>
  <si>
    <t>ASFALTOVÝ BETON PRO OBRUSNÉ VRSTVY MODIFIK ACO 8 TL. 30MM</t>
  </si>
  <si>
    <t>obrusná vrstava na zhutněnou plochu u rodiných domů (sjezd)</t>
  </si>
  <si>
    <t>54.8m2</t>
  </si>
  <si>
    <t>23.89m2</t>
  </si>
  <si>
    <t>výplň u obrubníků</t>
  </si>
  <si>
    <t>23m</t>
  </si>
  <si>
    <t>914111</t>
  </si>
  <si>
    <t>DOPRAVNÍ ZNAČKY ZÁKLADNÍ VELIKOSTI OCELOVÉ NEREFLEXNÍ - DOD A MONTÁŽ</t>
  </si>
  <si>
    <t>19ks</t>
  </si>
  <si>
    <t>položka zahrnuje:   
- dodávku a montáž značek v požadovaném provedení</t>
  </si>
  <si>
    <t>915211</t>
  </si>
  <si>
    <t>VODOROVNÉ DOPRAVNÍ ZNAČENÍ PLASTEM HLADKÉ - DODÁVKA A POKLÁDKA</t>
  </si>
  <si>
    <t>Doplnění V4/V2b/V1a/V2a</t>
  </si>
  <si>
    <t>(25+5+5+4.215)*0.125=4.890</t>
  </si>
  <si>
    <t>položka zahrnuje:   
- dodání a pokládku nátěrového materiálu (měří se pouze natíraná plocha)   
- předznačení a reflexní úpravu</t>
  </si>
  <si>
    <t>Položka zahrnuje:    
dodání a pokládku betonových obrubníků o rozměrech předepsaných zadávací dokumentací    
betonové lože i boční betonovou opěrku.</t>
  </si>
  <si>
    <t>18+12</t>
  </si>
  <si>
    <t>D.2.2.1</t>
  </si>
  <si>
    <t>Pozemní stavební objekty budov</t>
  </si>
  <si>
    <t>SO 301</t>
  </si>
  <si>
    <t>Stavební úpravy VB</t>
  </si>
  <si>
    <t xml:space="preserve"> SO 301</t>
  </si>
  <si>
    <t>131736</t>
  </si>
  <si>
    <t>HLOUBENÍ JAM ZAPAŽ I NEPAŽ TŘ. I, ODVOZ DO 12KM</t>
  </si>
  <si>
    <t>1*1*0,8</t>
  </si>
  <si>
    <t>136736</t>
  </si>
  <si>
    <t>VYKOP V UZAVŘ PROSTORÁCH A POD ZÁKLADY TŘ. I ODVOZ DO 12KM</t>
  </si>
  <si>
    <t>Výkop uvnitř budovy pro kabelovod</t>
  </si>
  <si>
    <t>0,8*3,5*0,8=2,240 [A]</t>
  </si>
  <si>
    <t>272323</t>
  </si>
  <si>
    <t>ZÁKLADY ZE ŽELEZOBETONU DO C16/20</t>
  </si>
  <si>
    <t>0,225*0,8*3,5+0,15*1*1=0,780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</si>
  <si>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</si>
  <si>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272366</t>
  </si>
  <si>
    <t>VÝZTUŽ ZÁKLADŮ Z KARI SÍTÍ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</si>
  <si>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</si>
  <si>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</si>
  <si>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31112</t>
  </si>
  <si>
    <t>ZDI A STĚNY PODPĚR A VOLNÉ Z DÍLCŮ ŽELBET</t>
  </si>
  <si>
    <t>0,2*3,5*0,75*2+0,2*0,35*0,75*2=1,155 [A]</t>
  </si>
  <si>
    <t>- dodání dílce požadovaného 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</t>
  </si>
  <si>
    <t>41717A</t>
  </si>
  <si>
    <t>PŘEKLADY Z VÁLCOVANÝCH NOSNÍKŮ Z OCELI S 235</t>
  </si>
  <si>
    <t>0,85*2*0,0174=0,030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</si>
  <si>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</si>
  <si>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Úpravy povrchů, podlahy, výplně otvorů</t>
  </si>
  <si>
    <t>62641</t>
  </si>
  <si>
    <t>SJEDNOCUJÍCÍ STĚRKA JEMNOU MALTOU TL CCA 2MM</t>
  </si>
  <si>
    <t>11,286+13,698*3=52,380 [A]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</si>
  <si>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</si>
  <si>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63131</t>
  </si>
  <si>
    <t>MAZANINA Z PROST BETONU</t>
  </si>
  <si>
    <t>0,05*0,225*3,5*2+0,35*0,225*2*0,05=0,087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</si>
  <si>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základů.</t>
  </si>
  <si>
    <t>64721</t>
  </si>
  <si>
    <t>VÝMĚNA DVEŘÍ CELODŘEVĚNÝCH</t>
  </si>
  <si>
    <t>Vstupní dveře místnosti s technologickým zařízením PZZ budou plné a pevné plné konstrukce bez prosklení s uzamykacím systémem s kováním a cylindrickou zámkovou vložkou s odolnos-tí proti vloupání v bezpečnostní třídě min. RC 3.</t>
  </si>
  <si>
    <t>2,25*1,05=2,363 [A]</t>
  </si>
  <si>
    <t>položka zahrnuje:   
- zaměření stávajícího stavu   
- demontáž stávajících dveří   
- odvoz a likvidace demontovaných dveří   
- dodávka dveří dle specifikace objednatele   
- montáž nových dveří do připravených otvorů (tj. zakotvení do ostění a zapěnění spáry PUR pěnou)   
- seřízení výrobků k jejich plné funkčnosti   
- zapravení venkovního i vnitřního ostění   
- zajištění prováděných prací tak, aby nebyly znečištěny a poškozeny vnitřní prostory    
- výmalba vnitřních ostění dveří    
- zajištění úklidu vnitřních i vnějších prostor</t>
  </si>
  <si>
    <t>Přidružená stavební výroba</t>
  </si>
  <si>
    <t>KABELOVÁ CHRÁNIČKA ZEMNÍ DN PŘES 100 DO 200 MM</t>
  </si>
  <si>
    <t>1,25*4=5,000 [A]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</si>
  <si>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</si>
  <si>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</si>
  <si>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</si>
  <si>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711111</t>
  </si>
  <si>
    <t>IZOLACE BĚŽNÝCH KONSTRUKCÍ PROTI ZEMNÍ VLHKOSTI ASFALTOVÝMI NÁTĚRY</t>
  </si>
  <si>
    <t>2,85*0,8*2+0,35*2*0,8+0,8*3,5+3,5*0,2*2+0,35*0,2*2=9,460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</si>
  <si>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</si>
  <si>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76799</t>
  </si>
  <si>
    <t>OSTATNÍ KOVOVÉ DOPLŇK KONSTRUKCE</t>
  </si>
  <si>
    <t>Ocelová mříž okna + úhelník L profil 35x35x3 na hraně kabelového žlabu</t>
  </si>
  <si>
    <t>0,015+(0,35*2+2,85*2)*0,00165=0,026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</si>
  <si>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</si>
  <si>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78440</t>
  </si>
  <si>
    <t>MALBY POVRCHŮ</t>
  </si>
  <si>
    <t>- Položka zahrnuje veškerý materiál, výrobky a polotovary, včetně mimostaveništní a vnitrostaveništní dopravy (rovněž přesuny), včetně naložení a složení,případně s uložením.</t>
  </si>
  <si>
    <t>7872.R</t>
  </si>
  <si>
    <t>Dodávka a montáž neprůhledné fólie na sklo</t>
  </si>
  <si>
    <t>2021_OTSKP</t>
  </si>
  <si>
    <t>1,2*0,5=0,600 [A]</t>
  </si>
  <si>
    <t>- položky zasklívání zahrnují kompletní zasklení, včetně lišt, spojovacího materiálu, těsnící profily a tmely. Zahrnují i další předepsané práce jako broušení, vrtání, lepení a pod.       
-položka obsahuje montáž a dodávku fólie</t>
  </si>
  <si>
    <t>8988E</t>
  </si>
  <si>
    <t>KABELOVÉ KOMORY Z PLASTICKÝCH HMOT, UŽITNÝ OBJEM DO 1,3M3</t>
  </si>
  <si>
    <t>položka zahrnuje:   
- dodávku a osazení stupadel a žebříků   
- dodání  dílce  požadovaného  tvaru  a  vlastností,  jeho  skladování,  doprava  a  osazení  do 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   
položka nezahrnuje:    
- poklopy a mříže, vykazují se  samostatně v položkách č. 8991*.   
- kompletní vystrojení šachty, zejména kompletní kabelové lávky vč. veškerých podpůrných a uchycovacích prvků</t>
  </si>
  <si>
    <t>89911L</t>
  </si>
  <si>
    <t>BETONOVÝ POKLOP A15</t>
  </si>
  <si>
    <t>Položka zahrnuje dodávku a osazení předepsané mříže včetně rámu</t>
  </si>
  <si>
    <t>966156</t>
  </si>
  <si>
    <t>BOURÁNÍ KONSTRUKCÍ Z PROST BETONU S ODVOZEM DO 12KM</t>
  </si>
  <si>
    <t>Vybourání podlahy a prostupu základy</t>
  </si>
  <si>
    <t>0,225*0,8*3,5+0,3*0,3*0,75=0,698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</si>
  <si>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</si>
  <si>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D.2.3.6</t>
  </si>
  <si>
    <t>Rozvody VN, NN, osvětlení a dálkové ovládání odpojovačů</t>
  </si>
  <si>
    <t>SO 401</t>
  </si>
  <si>
    <t>Rozvody NN a osvětlení VO</t>
  </si>
  <si>
    <t xml:space="preserve"> SO 401</t>
  </si>
  <si>
    <t>13173</t>
  </si>
  <si>
    <t>HLOUBENÍ JAM ZAPAŽ I NEPAŽ TŘ. I</t>
  </si>
  <si>
    <t>85m x 0,35m x 0,5 m</t>
  </si>
  <si>
    <t>17581</t>
  </si>
  <si>
    <t>OBSYP POTRUBÍ A OBJEKTŮ Z NAKUPOVANÝCH MATERIÁLŮ</t>
  </si>
  <si>
    <t>85m x 0,35m x 0,2m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</si>
  <si>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</si>
  <si>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Osvětlení VO</t>
  </si>
  <si>
    <t>27231</t>
  </si>
  <si>
    <t>ZÁKLADY Z PROSTÉHO BETONU</t>
  </si>
  <si>
    <t>Základy lamp 4x0,5m3</t>
  </si>
  <si>
    <t>741572R</t>
  </si>
  <si>
    <t>SVÍTIDLO LED ANTIVANDAL (IP 44) TŘÍDA II, OD 11 DO 25 W</t>
  </si>
  <si>
    <t>Položka zahrnuje úpravu a nastavení svítivosti svítidla</t>
  </si>
  <si>
    <t>1. Položka obsahuje:      
 – kompletní svítidlo vč. zdroje a příslušenství      
2. Položka neobsahuje:      
 X      
3. Způsob měření:      
Udává se počet kusů kompletní konstrukce nebo práce.</t>
  </si>
  <si>
    <t>741911</t>
  </si>
  <si>
    <t>UZEMŇOVACÍ VODIČ V ZEMI FEZN DO 120 MM2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</si>
  <si>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</si>
  <si>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</si>
  <si>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</si>
  <si>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742G12</t>
  </si>
  <si>
    <t>KABEL NN DVOU- A TŘÍŽÍLOVÝ CU S PLASTOVOU IZOLACÍ OD 4 DO 16 MM2</t>
  </si>
  <si>
    <t>UKONČENÍ DVOU AŽ PĚTIŽÍLOVÉHO KABELU V ROZVADĚČI NEBO NA PŘÍSTROJI OD 4 DO 16 MM2</t>
  </si>
  <si>
    <t>742P13</t>
  </si>
  <si>
    <t>ZATAŽENÍ KABELU DO CHRÁNIČKY - KABEL DO 4 KG/M</t>
  </si>
  <si>
    <t>1. Položka obsahuje:   
 – montáž kabelu o váze do 4 kg/m do chráničky/ kolektoru   
2. Položka neobsahuje:   
 X   
3. Způsob měření:   
Měří se metr délkový.</t>
  </si>
  <si>
    <t>743111</t>
  </si>
  <si>
    <t>OSVĚTLOVACÍ STOŽÁR SKLOPNÝ ŽÁROVĚ ZINKOVANÝ DÉLKY DO 6 M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</si>
  <si>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betonový základ, svítidlo, výložník   
3. Způsob měření:   
Udává se počet kusů kompletní konstrukce nebo práce.</t>
  </si>
  <si>
    <t>Přípojka NN</t>
  </si>
  <si>
    <t>61444</t>
  </si>
  <si>
    <t>ÚPRAVY POVRCHŮ VNITŘ KONSTR ZDĚNÝCH OMÍTKOU ŠTUKOVOU</t>
  </si>
  <si>
    <t>741111</t>
  </si>
  <si>
    <t>KRABICE (ROZVODKA) INSTALAČNÍ PŘÍSTROJOVÁ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</si>
  <si>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</si>
  <si>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741211</t>
  </si>
  <si>
    <t>SPÍNAČ INSTALAČNÍ JEDNODUCHÝ KOMPLETNÍ MONTÁŽ NA KRABICI</t>
  </si>
  <si>
    <t>1. Položka obsahuje:   
 – kompletní přístroj vč. příslušenství   
2. Položka neobsahuje:   
 X   
3. Způsob měření:   
Udává se počet kusů kompletní konstrukce nebo práce.</t>
  </si>
  <si>
    <t>741311</t>
  </si>
  <si>
    <t>ZÁSUVKA INSTALAČNÍ JEDNODUCHÁ, MONTÁŽ NA KRABICI</t>
  </si>
  <si>
    <t>741411</t>
  </si>
  <si>
    <t>ZÁSUVKA/PŘÍVODKA PRŮMYSLOVÁ, KRYTÍ IP 44 230 V, 16 A</t>
  </si>
  <si>
    <t>1. Položka obsahuje:   
 – kompletní přístroj v krytu vč. příslušenství   
2. Položka neobsahuje:   
 X   
3. Způsob měření:   
Udává se počet kusů kompletní konstrukce nebo práce.</t>
  </si>
  <si>
    <t>741521</t>
  </si>
  <si>
    <t>SVÍTIDLO INTERIÉROVÉ ZÁŘIVKOVÉ (IP 20) VČETNĚ ZDROJE DO 60 W</t>
  </si>
  <si>
    <t>1. Položka obsahuje:   
 – kompletní svítidlo vč. zdroje a příslušenství   
2. Položka neobsahuje:   
 X   
3. Způsob měření:   
Udává se počet kusů kompletní konstrukce nebo práce.</t>
  </si>
  <si>
    <t>741612</t>
  </si>
  <si>
    <t>PŘÍMOTOP S TERMOSTATEM PŘES 1000 DO 2000 W</t>
  </si>
  <si>
    <t>1. Položka obsahuje:   
 – připojení k napájecí síti   
2. Položka neobsahuje:   
 X   
3. Způsob měření:   
Udává se počet kusů kompletní konstrukce nebo práce.</t>
  </si>
  <si>
    <t>742H31</t>
  </si>
  <si>
    <t>KABEL NN ČTYŘ- A PĚTIŽÍLOVÝ CU S PLASTOVOU IZOLACÍ STÍNĚNÝ DO 2,5 MM2</t>
  </si>
  <si>
    <t>742H32</t>
  </si>
  <si>
    <t>KABEL NN ČTYŘ- A PĚTIŽÍLOVÝ CU S PLASTOVOU IZOLACÍ STÍNĚNÝ OD 4 DO 16 MM2</t>
  </si>
  <si>
    <t>Společná přístrojová skříň včetně výstroje.</t>
  </si>
  <si>
    <t>744346</t>
  </si>
  <si>
    <t>ROZVADĚČ NN SKŘÍŇOVÝ OCELOPLECH.VYZBROJENÝ, DO IP 40, HLOUBKY DO 500MM, ŠÍŘKY OD 510 DO 800MM, VÝŠKY DO 2250MM-PŘÍVODNÍ POLE SE SLOŽITOU VÝZBROJÍ</t>
  </si>
  <si>
    <t>Rozváděč RE včetně výstroje.</t>
  </si>
  <si>
    <t>1. Položka obsahuje:   
 – přípravu podkladu pro osazení vč. upevňovacího materiálu   
 – veškerý podružný a pomocný materiál   
 – provedení zkoušek, dodání předepsaných zkoušek, revizí a atestů   
 – přístrojové vybavení ( jističe s dálkovým ovládáním, stykače, přípojnice, analyzátory sítě, PLC, zdroje pro pomocné obvody apod. )   
2. Položka neobsahuje:   
3. Způsob měření:   
Udává se počet kusů kompletní konstrukce nebo práce.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</si>
  <si>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</si>
  <si>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</si>
  <si>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</si>
  <si>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Demontáže VO</t>
  </si>
  <si>
    <t>014102</t>
  </si>
  <si>
    <t>POPLATKY ZA SKLÁDKU</t>
  </si>
  <si>
    <t>zahrnuje veškeré poplatky provozovateli skládky související s uložením odpadu na skládce.</t>
  </si>
  <si>
    <t>743Z11</t>
  </si>
  <si>
    <t>DEMONTÁŽ OSVĚTLOVACÍHO STOŽÁRU ULIČNÍHO VÝŠKY DO 15 M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</si>
  <si>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</si>
  <si>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</si>
  <si>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</si>
  <si>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</si>
  <si>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</si>
  <si>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Ostatní položky</t>
  </si>
  <si>
    <t>OSTATNÍ POŽADAVKY - GEODETICKÉ ZAMĚŘENÍ - CELKY</t>
  </si>
  <si>
    <t>743164</t>
  </si>
  <si>
    <t>OSVĚTLOVACÍ STOŽÁR - PRUŽINOVÉ SKLOPNÉ ZAŘÍZENÍ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</si>
  <si>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</si>
  <si>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74F321</t>
  </si>
  <si>
    <t>PROTOKOL ZPŮSOBILOSTI</t>
  </si>
  <si>
    <t>1. Položka obsahuje:   
 – vyhotovení dokladu právnickou osobou o trolejových vedeních a trakčních zařízeních   
2. Položka neobsahuje:   
 X   
3. Způsob měření:   
Udává se v ks. 1ks pro 1x SO, PS.</t>
  </si>
  <si>
    <t>74F322</t>
  </si>
  <si>
    <t>REVIZNÍ ZPRÁVA</t>
  </si>
  <si>
    <t>1. Položka obsahuje:   
 – revizi autorizovaným revizním technikem na zařízeních trakčního vedení podle požadavku ČSN, včetně hodnocení   
2. Položka neobsahuje:   
 X   
3. Způsob měření:   
Udává se v  ks. Výpočet dle ks elektrifikovaných kolejí, neutrální pole 4ks, velká žst. dle počtu stavebních postupů.</t>
  </si>
  <si>
    <t>74F323</t>
  </si>
  <si>
    <t>1. Položka obsahuje:   
 – protokol autorizovaným revizním technikem na zařízeních trakčního vedení podle požadavku ČSN, včetně hodnocení   
2. Položka neobsahuje:   
 X   
3. Způsob měření:   
Udává se v ks. 1ks pro 1xSO, 1xPS.</t>
  </si>
  <si>
    <t>74F332</t>
  </si>
  <si>
    <t>VÝKON ORGANIZAČNÍCH JEDNOTEK SPRÁVCE</t>
  </si>
  <si>
    <t>1. Položka obsahuje:   
 – zajištění pracoviště správcem TV (zkratování TV), zajištění přejezdů správcem TV vč. nájmu pracovníků a použitých mechanismů nutných k výkonu   
2. Položka neobsahuje:   
 X   
3. Způsob měření:   
Udává se čas v hodinách. Výpočet dle počtu hod výluk.</t>
  </si>
  <si>
    <t>D.9.8</t>
  </si>
  <si>
    <t>SO 98-98 – Všeobecný objekt</t>
  </si>
  <si>
    <t>SO 98-98</t>
  </si>
  <si>
    <t>Všeobecný objekt</t>
  </si>
  <si>
    <t xml:space="preserve"> SO 98-98</t>
  </si>
  <si>
    <t>Dokumentace stavby</t>
  </si>
  <si>
    <t>VSEOB01</t>
  </si>
  <si>
    <t>Dokumentace skutečného provedení stavby, geodetická část</t>
  </si>
  <si>
    <t>KPL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</si>
  <si>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</si>
  <si>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</si>
  <si>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</si>
  <si>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</si>
  <si>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</si>
  <si>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</si>
  <si>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</si>
  <si>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</si>
  <si>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</si>
  <si>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</si>
  <si>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</si>
  <si>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</si>
  <si>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</si>
  <si>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</si>
  <si>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</si>
  <si>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</si>
  <si>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</si>
  <si>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</si>
  <si>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</si>
  <si>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</si>
  <si>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</si>
  <si>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</si>
  <si>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</si>
  <si>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Počet neoceněných položek</t>
  </si>
  <si>
    <t>ZŘ</t>
  </si>
  <si>
    <t>ZŘ - 20240213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</si>
</sst>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0"/>
  </numFmts>
  <fonts count="10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b/>
      <sz val="16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D3D3D3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5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 wrapText="1"/>
    </xf>
    <xf numFmtId="0" fontId="5" fillId="0" borderId="2" xfId="6" applyFont="1" applyBorder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5" fillId="0" borderId="0" xfId="6" applyFont="1" applyAlignment="1">
      <alignment horizontal="right" vertical="center"/>
    </xf>
    <xf numFmtId="0" fontId="0" fillId="2" borderId="0" xfId="6" applyFont="1" applyFill="1"/>
    <xf numFmtId="0" fontId="3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4" borderId="1" xfId="6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6" applyFont="1" applyAlignment="1">
      <alignment horizontal="left" vertical="center" wrapText="1"/>
    </xf>
    <xf numFmtId="0" fontId="4" fillId="0" borderId="0" xfId="6" applyFont="1" applyAlignment="1">
      <alignment horizontal="left" vertical="center" wrapText="1"/>
    </xf>
    <xf numFmtId="0" fontId="9" fillId="0" borderId="0" xfId="0" applyFont="1" applyAlignment="1">
      <alignment horizontal="right"/>
    </xf>
    <xf numFmtId="0" fontId="9" fillId="0" borderId="0" xfId="6" applyFont="1" applyAlignment="1">
      <alignment wrapText="1"/>
    </xf>
    <xf numFmtId="0" fontId="0" fillId="0" borderId="1" xfId="0" applyBorder="1" applyAlignment="1">
      <alignment horizontal="righ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3</xdr:row>
      <xdr:rowOff>180975</xdr:rowOff>
    </xdr:from>
    <xdr:to>
      <xdr:col>5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workbookViewId="0">
      <selection activeCell="F26" sqref="F26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28.42578125" customWidth="1"/>
  </cols>
  <sheetData>
    <row r="1" spans="1:6" ht="12.75" customHeight="1" x14ac:dyDescent="0.2">
      <c r="A1" s="8"/>
      <c r="B1" s="11" t="s">
        <v>1</v>
      </c>
      <c r="C1" s="10"/>
      <c r="D1" s="10"/>
      <c r="E1" s="10"/>
    </row>
    <row r="2" spans="1:6" ht="57" customHeight="1" x14ac:dyDescent="0.2">
      <c r="A2" s="8"/>
      <c r="B2" s="7" t="s">
        <v>2</v>
      </c>
      <c r="C2" s="10"/>
      <c r="D2" s="10"/>
      <c r="E2" s="10"/>
    </row>
    <row r="3" spans="1:6" ht="20.100000000000001" customHeight="1" x14ac:dyDescent="0.2">
      <c r="A3" s="8"/>
      <c r="B3" s="6"/>
      <c r="C3" s="10"/>
      <c r="D3" s="10"/>
      <c r="E3" s="10"/>
    </row>
    <row r="4" spans="1:6" ht="39.950000000000003" customHeight="1" x14ac:dyDescent="0.2">
      <c r="A4" s="39" t="s">
        <v>14</v>
      </c>
      <c r="B4" s="40" t="s">
        <v>15</v>
      </c>
      <c r="C4" s="41"/>
      <c r="D4" s="41"/>
      <c r="E4" s="41"/>
      <c r="F4" s="9" t="s">
        <v>0</v>
      </c>
    </row>
    <row r="5" spans="1:6" ht="30" customHeight="1" x14ac:dyDescent="0.2">
      <c r="A5" s="42" t="s">
        <v>967</v>
      </c>
      <c r="B5" s="43" t="s">
        <v>968</v>
      </c>
      <c r="C5" s="8"/>
    </row>
    <row r="6" spans="1:6" ht="12.75" customHeight="1" x14ac:dyDescent="0.2">
      <c r="B6" s="13" t="s">
        <v>3</v>
      </c>
      <c r="C6" s="15">
        <f>0+C10+C12+C14+C16+C18+C20+C22+C24</f>
        <v>0</v>
      </c>
    </row>
    <row r="7" spans="1:6" ht="12.75" customHeight="1" x14ac:dyDescent="0.2">
      <c r="B7" s="13" t="s">
        <v>4</v>
      </c>
      <c r="C7" s="15">
        <f>0+E10+E12+E14+E16+E18+E20+E22+E24</f>
        <v>0</v>
      </c>
    </row>
    <row r="9" spans="1:6" ht="12.75" customHeight="1" x14ac:dyDescent="0.2">
      <c r="A9" s="14" t="s">
        <v>5</v>
      </c>
      <c r="B9" s="14" t="s">
        <v>6</v>
      </c>
      <c r="C9" s="14" t="s">
        <v>7</v>
      </c>
      <c r="D9" s="14" t="s">
        <v>8</v>
      </c>
      <c r="E9" s="14" t="s">
        <v>9</v>
      </c>
      <c r="F9" s="38" t="s">
        <v>966</v>
      </c>
    </row>
    <row r="10" spans="1:6" x14ac:dyDescent="0.2">
      <c r="A10" s="22" t="s">
        <v>18</v>
      </c>
      <c r="B10" s="23" t="s">
        <v>19</v>
      </c>
      <c r="C10" s="24">
        <f>SUM(C11:C11)</f>
        <v>0</v>
      </c>
      <c r="D10" s="24">
        <f>SUM(D11:D11)</f>
        <v>0</v>
      </c>
      <c r="E10" s="24">
        <f>SUM(E11:E11)</f>
        <v>0</v>
      </c>
      <c r="F10" s="44">
        <f>0+F11</f>
        <v>82</v>
      </c>
    </row>
    <row r="11" spans="1:6" x14ac:dyDescent="0.2">
      <c r="A11" s="22" t="s">
        <v>55</v>
      </c>
      <c r="B11" s="23" t="s">
        <v>29</v>
      </c>
      <c r="C11" s="24">
        <f>'D.1.1_PS 501'!I3</f>
        <v>0</v>
      </c>
      <c r="D11" s="24">
        <f>'D.1.1_PS 501'!O2</f>
        <v>0</v>
      </c>
      <c r="E11" s="24">
        <f>C11+D11</f>
        <v>0</v>
      </c>
      <c r="F11" s="44">
        <f>'D.1.1_PS 501'!B335</f>
        <v>82</v>
      </c>
    </row>
    <row r="12" spans="1:6" x14ac:dyDescent="0.2">
      <c r="A12" s="22" t="s">
        <v>345</v>
      </c>
      <c r="B12" s="23" t="s">
        <v>346</v>
      </c>
      <c r="C12" s="24">
        <f>SUM(C13:C13)</f>
        <v>0</v>
      </c>
      <c r="D12" s="24">
        <f>SUM(D13:D13)</f>
        <v>0</v>
      </c>
      <c r="E12" s="24">
        <f>SUM(E13:E13)</f>
        <v>0</v>
      </c>
      <c r="F12" s="44">
        <f>0+F13</f>
        <v>39</v>
      </c>
    </row>
    <row r="13" spans="1:6" x14ac:dyDescent="0.2">
      <c r="A13" s="22" t="s">
        <v>349</v>
      </c>
      <c r="B13" s="23" t="s">
        <v>348</v>
      </c>
      <c r="C13" s="24">
        <f>'D.2.1.1.0_SO 101'!I3</f>
        <v>0</v>
      </c>
      <c r="D13" s="24">
        <f>'D.2.1.1.0_SO 101'!O2</f>
        <v>0</v>
      </c>
      <c r="E13" s="24">
        <f>C13+D13</f>
        <v>0</v>
      </c>
      <c r="F13" s="44" t="str">
        <f>'D.2.1.1.0_SO 101'!B167</f>
        <v>39</v>
      </c>
    </row>
    <row r="14" spans="1:6" x14ac:dyDescent="0.2">
      <c r="A14" s="22" t="s">
        <v>518</v>
      </c>
      <c r="B14" s="23" t="s">
        <v>519</v>
      </c>
      <c r="C14" s="24">
        <f>SUM(C15:C15)</f>
        <v>0</v>
      </c>
      <c r="D14" s="24">
        <f>SUM(D15:D15)</f>
        <v>0</v>
      </c>
      <c r="E14" s="24">
        <f>SUM(E15:E15)</f>
        <v>0</v>
      </c>
      <c r="F14" s="44">
        <f>0+F15</f>
        <v>35</v>
      </c>
    </row>
    <row r="15" spans="1:6" x14ac:dyDescent="0.2">
      <c r="A15" s="22" t="s">
        <v>522</v>
      </c>
      <c r="B15" s="23" t="s">
        <v>521</v>
      </c>
      <c r="C15" s="24">
        <f>'D.2.1.2_SO 201'!I3</f>
        <v>0</v>
      </c>
      <c r="D15" s="24">
        <f>'D.2.1.2_SO 201'!O2</f>
        <v>0</v>
      </c>
      <c r="E15" s="24">
        <f>C15+D15</f>
        <v>0</v>
      </c>
      <c r="F15" s="44">
        <f>'D.2.1.2_SO 201'!B151</f>
        <v>35</v>
      </c>
    </row>
    <row r="16" spans="1:6" x14ac:dyDescent="0.2">
      <c r="A16" s="22" t="s">
        <v>642</v>
      </c>
      <c r="B16" s="23" t="s">
        <v>643</v>
      </c>
      <c r="C16" s="24">
        <f>SUM(C17:C17)</f>
        <v>0</v>
      </c>
      <c r="D16" s="24">
        <f>SUM(D17:D17)</f>
        <v>0</v>
      </c>
      <c r="E16" s="24">
        <f>SUM(E17:E17)</f>
        <v>0</v>
      </c>
      <c r="F16" s="44">
        <f>0+F17</f>
        <v>28</v>
      </c>
    </row>
    <row r="17" spans="1:6" x14ac:dyDescent="0.2">
      <c r="A17" s="22" t="s">
        <v>646</v>
      </c>
      <c r="B17" s="23" t="s">
        <v>645</v>
      </c>
      <c r="C17" s="24">
        <f>'D.2.1.3_SO 202'!I3</f>
        <v>0</v>
      </c>
      <c r="D17" s="24">
        <f>'D.2.1.3_SO 202'!O2</f>
        <v>0</v>
      </c>
      <c r="E17" s="24">
        <f>C17+D17</f>
        <v>0</v>
      </c>
      <c r="F17" s="44">
        <f>'D.2.1.3_SO 202'!B118</f>
        <v>28</v>
      </c>
    </row>
    <row r="18" spans="1:6" x14ac:dyDescent="0.2">
      <c r="A18" s="22" t="s">
        <v>734</v>
      </c>
      <c r="B18" s="23" t="s">
        <v>735</v>
      </c>
      <c r="C18" s="24">
        <f>SUM(C19:C19)</f>
        <v>0</v>
      </c>
      <c r="D18" s="24">
        <f>SUM(D19:D19)</f>
        <v>0</v>
      </c>
      <c r="E18" s="24">
        <f>SUM(E19:E19)</f>
        <v>0</v>
      </c>
      <c r="F18" s="44">
        <f>0+F19</f>
        <v>19</v>
      </c>
    </row>
    <row r="19" spans="1:6" x14ac:dyDescent="0.2">
      <c r="A19" s="22" t="s">
        <v>738</v>
      </c>
      <c r="B19" s="23" t="s">
        <v>737</v>
      </c>
      <c r="C19" s="24">
        <f>'D.2.1.8_SO 203'!I3</f>
        <v>0</v>
      </c>
      <c r="D19" s="24">
        <f>'D.2.1.8_SO 203'!O2</f>
        <v>0</v>
      </c>
      <c r="E19" s="24">
        <f>C19+D19</f>
        <v>0</v>
      </c>
      <c r="F19" s="44">
        <f>'D.2.1.8_SO 203'!B85</f>
        <v>19</v>
      </c>
    </row>
    <row r="20" spans="1:6" x14ac:dyDescent="0.2">
      <c r="A20" s="22" t="s">
        <v>765</v>
      </c>
      <c r="B20" s="23" t="s">
        <v>766</v>
      </c>
      <c r="C20" s="24">
        <f>SUM(C21:C21)</f>
        <v>0</v>
      </c>
      <c r="D20" s="24">
        <f>SUM(D21:D21)</f>
        <v>0</v>
      </c>
      <c r="E20" s="24">
        <f>SUM(E21:E21)</f>
        <v>0</v>
      </c>
      <c r="F20" s="44">
        <f>0+F21</f>
        <v>18</v>
      </c>
    </row>
    <row r="21" spans="1:6" x14ac:dyDescent="0.2">
      <c r="A21" s="22" t="s">
        <v>769</v>
      </c>
      <c r="B21" s="23" t="s">
        <v>768</v>
      </c>
      <c r="C21" s="24">
        <f>'D.2.2.1_SO 301'!I3</f>
        <v>0</v>
      </c>
      <c r="D21" s="24">
        <f>'D.2.2.1_SO 301'!O2</f>
        <v>0</v>
      </c>
      <c r="E21" s="24">
        <f>C21+D21</f>
        <v>0</v>
      </c>
      <c r="F21" s="44" t="str">
        <f>'D.2.2.1_SO 301'!B85</f>
        <v>18</v>
      </c>
    </row>
    <row r="22" spans="1:6" x14ac:dyDescent="0.2">
      <c r="A22" s="22" t="s">
        <v>841</v>
      </c>
      <c r="B22" s="23" t="s">
        <v>842</v>
      </c>
      <c r="C22" s="24">
        <f>SUM(C23:C23)</f>
        <v>0</v>
      </c>
      <c r="D22" s="24">
        <f>SUM(D23:D23)</f>
        <v>0</v>
      </c>
      <c r="E22" s="24">
        <f>SUM(E23:E23)</f>
        <v>0</v>
      </c>
      <c r="F22" s="44">
        <f>0+F23</f>
        <v>40</v>
      </c>
    </row>
    <row r="23" spans="1:6" x14ac:dyDescent="0.2">
      <c r="A23" s="22" t="s">
        <v>845</v>
      </c>
      <c r="B23" s="23" t="s">
        <v>844</v>
      </c>
      <c r="C23" s="24">
        <f>'D.2.3.6_SO 401'!I3</f>
        <v>0</v>
      </c>
      <c r="D23" s="24">
        <f>'D.2.3.6_SO 401'!O2</f>
        <v>0</v>
      </c>
      <c r="E23" s="24">
        <f>C23+D23</f>
        <v>0</v>
      </c>
      <c r="F23" s="44">
        <f>'D.2.3.6_SO 401'!B170</f>
        <v>40</v>
      </c>
    </row>
    <row r="24" spans="1:6" x14ac:dyDescent="0.2">
      <c r="A24" s="22" t="s">
        <v>934</v>
      </c>
      <c r="B24" s="23" t="s">
        <v>935</v>
      </c>
      <c r="C24" s="24">
        <f>SUM(C25:C25)</f>
        <v>0</v>
      </c>
      <c r="D24" s="24">
        <f>SUM(D25:D25)</f>
        <v>0</v>
      </c>
      <c r="E24" s="24">
        <f>SUM(E25:E25)</f>
        <v>0</v>
      </c>
      <c r="F24" s="44">
        <f>0+F25</f>
        <v>6</v>
      </c>
    </row>
    <row r="25" spans="1:6" x14ac:dyDescent="0.2">
      <c r="A25" s="22" t="s">
        <v>938</v>
      </c>
      <c r="B25" s="23" t="s">
        <v>937</v>
      </c>
      <c r="C25" s="24">
        <f>'D.9.8_SO 98-98'!I3</f>
        <v>0</v>
      </c>
      <c r="D25" s="24">
        <f>'D.9.8_SO 98-98'!O2</f>
        <v>0</v>
      </c>
      <c r="E25" s="24">
        <f>C25+D25</f>
        <v>0</v>
      </c>
      <c r="F25" s="44" t="str">
        <f>'D.9.8_SO 98-98'!B31</f>
        <v>6</v>
      </c>
    </row>
  </sheetData>
  <mergeCells count="4">
    <mergeCell ref="A1:A3"/>
    <mergeCell ref="B2:B3"/>
    <mergeCell ref="B5:C5"/>
    <mergeCell ref="B4:E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38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0+O9+O294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28</v>
      </c>
      <c r="I3" s="32">
        <f>0+I9+I294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18</v>
      </c>
      <c r="D4" s="8"/>
      <c r="E4" s="4" t="s">
        <v>19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28</v>
      </c>
      <c r="D5" s="8"/>
      <c r="E5" s="2" t="s">
        <v>29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33</v>
      </c>
      <c r="E9" s="27" t="s">
        <v>57</v>
      </c>
      <c r="I9" s="28">
        <f>0+Q9</f>
        <v>0</v>
      </c>
      <c r="O9">
        <f>0+R9</f>
        <v>0</v>
      </c>
      <c r="Q9">
        <f>0+I10+I14+I18+I22+I26+I30+I34+I38+I42+I46+I50+I54+I58+I62+I66+I70+I74+I78+I82+I86+I90+I94+I98+I102+I106+I110+I114+I118+I122+I126+I130+I134+I138+I142+I146+I150+I154+I158+I162+I166+I170+I174+I178+I182+I186+I190+I194+I198+I202+I206+I210+I214+I218+I222+I226+I230+I234+I238+I242+I246+I250+I254+I258+I262+I266+I270+I274+I278+I282+I286+I290</f>
        <v>0</v>
      </c>
      <c r="R9">
        <f>0+O10+O14+O18+O22+O26+O30+O34+O38+O42+O46+O50+O54+O58+O62+O66+O70+O74+O78+O82+O86+O90+O94+O98+O102+O106+O110+O114+O118+O122+O126+O130+O134+O138+O142+O146+O150+O154+O158+O162+O166+O170+O174+O178+O182+O186+O190+O194+O198+O202+O206+O210+O214+O218+O222+O226+O230+O234+O238+O242+O246+O250+O254+O258+O262+O266+O270+O274+O278+O282+O286+O290</f>
        <v>0</v>
      </c>
    </row>
    <row r="10" spans="1:18" ht="25.5" x14ac:dyDescent="0.2">
      <c r="A10" s="25" t="s">
        <v>58</v>
      </c>
      <c r="B10" s="29">
        <v>1</v>
      </c>
      <c r="C10" s="29" t="s">
        <v>59</v>
      </c>
      <c r="D10" s="25" t="s">
        <v>60</v>
      </c>
      <c r="E10" s="30" t="s">
        <v>61</v>
      </c>
      <c r="F10" s="16" t="s">
        <v>62</v>
      </c>
      <c r="G10" s="31">
        <v>6.3940000000000001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60</v>
      </c>
    </row>
    <row r="12" spans="1:18" x14ac:dyDescent="0.2">
      <c r="A12" s="34" t="s">
        <v>65</v>
      </c>
      <c r="E12" s="35" t="s">
        <v>66</v>
      </c>
    </row>
    <row r="13" spans="1:18" ht="140.25" x14ac:dyDescent="0.2">
      <c r="A13" t="s">
        <v>67</v>
      </c>
      <c r="E13" s="23" t="s">
        <v>68</v>
      </c>
    </row>
    <row r="14" spans="1:18" x14ac:dyDescent="0.2">
      <c r="A14" s="25" t="s">
        <v>58</v>
      </c>
      <c r="B14" s="29">
        <v>2</v>
      </c>
      <c r="C14" s="29" t="s">
        <v>69</v>
      </c>
      <c r="D14" s="25" t="s">
        <v>60</v>
      </c>
      <c r="E14" s="30" t="s">
        <v>70</v>
      </c>
      <c r="F14" s="16" t="s">
        <v>71</v>
      </c>
      <c r="G14" s="31">
        <v>1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60</v>
      </c>
    </row>
    <row r="16" spans="1:18" x14ac:dyDescent="0.2">
      <c r="A16" s="34" t="s">
        <v>65</v>
      </c>
      <c r="E16" s="35" t="s">
        <v>66</v>
      </c>
    </row>
    <row r="17" spans="1:16" x14ac:dyDescent="0.2">
      <c r="A17" t="s">
        <v>67</v>
      </c>
      <c r="E17" s="23" t="s">
        <v>72</v>
      </c>
    </row>
    <row r="18" spans="1:16" x14ac:dyDescent="0.2">
      <c r="A18" s="25" t="s">
        <v>58</v>
      </c>
      <c r="B18" s="29">
        <v>3</v>
      </c>
      <c r="C18" s="29" t="s">
        <v>74</v>
      </c>
      <c r="D18" s="25" t="s">
        <v>60</v>
      </c>
      <c r="E18" s="30" t="s">
        <v>75</v>
      </c>
      <c r="F18" s="16" t="s">
        <v>71</v>
      </c>
      <c r="G18" s="31">
        <v>1</v>
      </c>
      <c r="H18" s="32"/>
      <c r="I18" s="32">
        <f>ROUND(ROUND(H18,2)*ROUND(G18,4),2)</f>
        <v>0</v>
      </c>
      <c r="J18" s="16" t="s">
        <v>63</v>
      </c>
      <c r="K18" s="25"/>
      <c r="L18" s="25"/>
      <c r="M18" s="25"/>
      <c r="O18">
        <f>(I18*21)/100</f>
        <v>0</v>
      </c>
      <c r="P18" t="s">
        <v>27</v>
      </c>
    </row>
    <row r="19" spans="1:16" x14ac:dyDescent="0.2">
      <c r="A19" s="33" t="s">
        <v>64</v>
      </c>
      <c r="E19" s="23" t="s">
        <v>60</v>
      </c>
    </row>
    <row r="20" spans="1:16" x14ac:dyDescent="0.2">
      <c r="A20" s="34" t="s">
        <v>65</v>
      </c>
      <c r="E20" s="35" t="s">
        <v>66</v>
      </c>
    </row>
    <row r="21" spans="1:16" x14ac:dyDescent="0.2">
      <c r="A21" t="s">
        <v>67</v>
      </c>
      <c r="E21" s="23" t="s">
        <v>72</v>
      </c>
    </row>
    <row r="22" spans="1:16" x14ac:dyDescent="0.2">
      <c r="A22" s="25" t="s">
        <v>58</v>
      </c>
      <c r="B22" s="29">
        <v>4</v>
      </c>
      <c r="C22" s="29" t="s">
        <v>76</v>
      </c>
      <c r="D22" s="25" t="s">
        <v>60</v>
      </c>
      <c r="E22" s="30" t="s">
        <v>77</v>
      </c>
      <c r="F22" s="16" t="s">
        <v>78</v>
      </c>
      <c r="G22" s="31">
        <v>11</v>
      </c>
      <c r="H22" s="32"/>
      <c r="I22" s="32">
        <f>ROUND(ROUND(H22,2)*ROUND(G22,4),2)</f>
        <v>0</v>
      </c>
      <c r="J22" s="16" t="s">
        <v>63</v>
      </c>
      <c r="K22" s="25"/>
      <c r="L22" s="25"/>
      <c r="M22" s="25"/>
      <c r="O22">
        <f>(I22*21)/100</f>
        <v>0</v>
      </c>
      <c r="P22" t="s">
        <v>27</v>
      </c>
    </row>
    <row r="23" spans="1:16" x14ac:dyDescent="0.2">
      <c r="A23" s="33" t="s">
        <v>64</v>
      </c>
      <c r="E23" s="23" t="s">
        <v>60</v>
      </c>
    </row>
    <row r="24" spans="1:16" x14ac:dyDescent="0.2">
      <c r="A24" s="34" t="s">
        <v>65</v>
      </c>
      <c r="E24" s="35" t="s">
        <v>66</v>
      </c>
    </row>
    <row r="25" spans="1:16" ht="318.75" x14ac:dyDescent="0.2">
      <c r="A25" t="s">
        <v>67</v>
      </c>
      <c r="E25" s="23" t="s">
        <v>79</v>
      </c>
    </row>
    <row r="26" spans="1:16" x14ac:dyDescent="0.2">
      <c r="A26" s="25" t="s">
        <v>58</v>
      </c>
      <c r="B26" s="29">
        <v>5</v>
      </c>
      <c r="C26" s="29" t="s">
        <v>80</v>
      </c>
      <c r="D26" s="25" t="s">
        <v>60</v>
      </c>
      <c r="E26" s="30" t="s">
        <v>81</v>
      </c>
      <c r="F26" s="16" t="s">
        <v>78</v>
      </c>
      <c r="G26" s="31">
        <v>738.83199999999999</v>
      </c>
      <c r="H26" s="32"/>
      <c r="I26" s="32">
        <f>ROUND(ROUND(H26,2)*ROUND(G26,4),2)</f>
        <v>0</v>
      </c>
      <c r="J26" s="16" t="s">
        <v>63</v>
      </c>
      <c r="K26" s="25"/>
      <c r="L26" s="25"/>
      <c r="M26" s="25"/>
      <c r="O26">
        <f>(I26*21)/100</f>
        <v>0</v>
      </c>
      <c r="P26" t="s">
        <v>27</v>
      </c>
    </row>
    <row r="27" spans="1:16" x14ac:dyDescent="0.2">
      <c r="A27" s="33" t="s">
        <v>64</v>
      </c>
      <c r="E27" s="23" t="s">
        <v>60</v>
      </c>
    </row>
    <row r="28" spans="1:16" x14ac:dyDescent="0.2">
      <c r="A28" s="34" t="s">
        <v>65</v>
      </c>
      <c r="E28" s="35" t="s">
        <v>66</v>
      </c>
    </row>
    <row r="29" spans="1:16" ht="318.75" x14ac:dyDescent="0.2">
      <c r="A29" t="s">
        <v>67</v>
      </c>
      <c r="E29" s="23" t="s">
        <v>79</v>
      </c>
    </row>
    <row r="30" spans="1:16" x14ac:dyDescent="0.2">
      <c r="A30" s="25" t="s">
        <v>58</v>
      </c>
      <c r="B30" s="29">
        <v>6</v>
      </c>
      <c r="C30" s="29" t="s">
        <v>83</v>
      </c>
      <c r="D30" s="25" t="s">
        <v>60</v>
      </c>
      <c r="E30" s="30" t="s">
        <v>84</v>
      </c>
      <c r="F30" s="16" t="s">
        <v>85</v>
      </c>
      <c r="G30" s="31">
        <v>80</v>
      </c>
      <c r="H30" s="32"/>
      <c r="I30" s="32">
        <f>ROUND(ROUND(H30,2)*ROUND(G30,4),2)</f>
        <v>0</v>
      </c>
      <c r="J30" s="16" t="s">
        <v>63</v>
      </c>
      <c r="K30" s="25"/>
      <c r="L30" s="25"/>
      <c r="M30" s="25"/>
      <c r="O30">
        <f>(I30*21)/100</f>
        <v>0</v>
      </c>
      <c r="P30" t="s">
        <v>27</v>
      </c>
    </row>
    <row r="31" spans="1:16" x14ac:dyDescent="0.2">
      <c r="A31" s="33" t="s">
        <v>64</v>
      </c>
      <c r="E31" s="23" t="s">
        <v>86</v>
      </c>
    </row>
    <row r="32" spans="1:16" x14ac:dyDescent="0.2">
      <c r="A32" s="34" t="s">
        <v>65</v>
      </c>
      <c r="E32" s="35" t="s">
        <v>60</v>
      </c>
    </row>
    <row r="33" spans="1:16" ht="25.5" x14ac:dyDescent="0.2">
      <c r="A33" t="s">
        <v>67</v>
      </c>
      <c r="E33" s="23" t="s">
        <v>87</v>
      </c>
    </row>
    <row r="34" spans="1:16" x14ac:dyDescent="0.2">
      <c r="A34" s="25" t="s">
        <v>58</v>
      </c>
      <c r="B34" s="29">
        <v>7</v>
      </c>
      <c r="C34" s="29" t="s">
        <v>88</v>
      </c>
      <c r="D34" s="25" t="s">
        <v>60</v>
      </c>
      <c r="E34" s="30" t="s">
        <v>89</v>
      </c>
      <c r="F34" s="16" t="s">
        <v>78</v>
      </c>
      <c r="G34" s="31">
        <v>749.83199999999999</v>
      </c>
      <c r="H34" s="32"/>
      <c r="I34" s="32">
        <f>ROUND(ROUND(H34,2)*ROUND(G34,4),2)</f>
        <v>0</v>
      </c>
      <c r="J34" s="16" t="s">
        <v>63</v>
      </c>
      <c r="K34" s="25"/>
      <c r="L34" s="25"/>
      <c r="M34" s="25"/>
      <c r="O34">
        <f>(I34*21)/100</f>
        <v>0</v>
      </c>
      <c r="P34" t="s">
        <v>27</v>
      </c>
    </row>
    <row r="35" spans="1:16" x14ac:dyDescent="0.2">
      <c r="A35" s="33" t="s">
        <v>64</v>
      </c>
      <c r="E35" s="23" t="s">
        <v>60</v>
      </c>
    </row>
    <row r="36" spans="1:16" x14ac:dyDescent="0.2">
      <c r="A36" s="34" t="s">
        <v>65</v>
      </c>
      <c r="E36" s="35" t="s">
        <v>66</v>
      </c>
    </row>
    <row r="37" spans="1:16" ht="229.5" x14ac:dyDescent="0.2">
      <c r="A37" t="s">
        <v>67</v>
      </c>
      <c r="E37" s="23" t="s">
        <v>90</v>
      </c>
    </row>
    <row r="38" spans="1:16" x14ac:dyDescent="0.2">
      <c r="A38" s="25" t="s">
        <v>58</v>
      </c>
      <c r="B38" s="29">
        <v>8</v>
      </c>
      <c r="C38" s="29" t="s">
        <v>91</v>
      </c>
      <c r="D38" s="25" t="s">
        <v>60</v>
      </c>
      <c r="E38" s="30" t="s">
        <v>92</v>
      </c>
      <c r="F38" s="16" t="s">
        <v>93</v>
      </c>
      <c r="G38" s="31">
        <v>1159</v>
      </c>
      <c r="H38" s="32"/>
      <c r="I38" s="32">
        <f>ROUND(ROUND(H38,2)*ROUND(G38,4),2)</f>
        <v>0</v>
      </c>
      <c r="J38" s="16" t="s">
        <v>63</v>
      </c>
      <c r="K38" s="25"/>
      <c r="L38" s="25"/>
      <c r="M38" s="25"/>
      <c r="O38">
        <f>(I38*21)/100</f>
        <v>0</v>
      </c>
      <c r="P38" t="s">
        <v>27</v>
      </c>
    </row>
    <row r="39" spans="1:16" x14ac:dyDescent="0.2">
      <c r="A39" s="33" t="s">
        <v>64</v>
      </c>
      <c r="E39" s="23" t="s">
        <v>60</v>
      </c>
    </row>
    <row r="40" spans="1:16" x14ac:dyDescent="0.2">
      <c r="A40" s="34" t="s">
        <v>65</v>
      </c>
      <c r="E40" s="35" t="s">
        <v>66</v>
      </c>
    </row>
    <row r="41" spans="1:16" x14ac:dyDescent="0.2">
      <c r="A41" t="s">
        <v>67</v>
      </c>
      <c r="E41" s="23" t="s">
        <v>94</v>
      </c>
    </row>
    <row r="42" spans="1:16" x14ac:dyDescent="0.2">
      <c r="A42" s="25" t="s">
        <v>58</v>
      </c>
      <c r="B42" s="29" t="s">
        <v>43</v>
      </c>
      <c r="C42" s="29" t="s">
        <v>95</v>
      </c>
      <c r="D42" s="25" t="s">
        <v>60</v>
      </c>
      <c r="E42" s="30" t="s">
        <v>96</v>
      </c>
      <c r="F42" s="16" t="s">
        <v>71</v>
      </c>
      <c r="G42" s="31">
        <v>20</v>
      </c>
      <c r="H42" s="32"/>
      <c r="I42" s="32">
        <f>ROUND(ROUND(H42,2)*ROUND(G42,4),2)</f>
        <v>0</v>
      </c>
      <c r="J42" s="16" t="s">
        <v>63</v>
      </c>
      <c r="K42" s="25"/>
      <c r="L42" s="25"/>
      <c r="M42" s="25"/>
      <c r="O42">
        <f>(I42*21)/100</f>
        <v>0</v>
      </c>
      <c r="P42" t="s">
        <v>27</v>
      </c>
    </row>
    <row r="43" spans="1:16" x14ac:dyDescent="0.2">
      <c r="A43" s="33" t="s">
        <v>64</v>
      </c>
      <c r="E43" s="23" t="s">
        <v>60</v>
      </c>
    </row>
    <row r="44" spans="1:16" x14ac:dyDescent="0.2">
      <c r="A44" s="34" t="s">
        <v>65</v>
      </c>
      <c r="E44" s="35" t="s">
        <v>97</v>
      </c>
    </row>
    <row r="45" spans="1:16" ht="76.5" x14ac:dyDescent="0.2">
      <c r="A45" t="s">
        <v>67</v>
      </c>
      <c r="E45" s="23" t="s">
        <v>98</v>
      </c>
    </row>
    <row r="46" spans="1:16" x14ac:dyDescent="0.2">
      <c r="A46" s="25" t="s">
        <v>58</v>
      </c>
      <c r="B46" s="29" t="s">
        <v>45</v>
      </c>
      <c r="C46" s="29" t="s">
        <v>99</v>
      </c>
      <c r="D46" s="25" t="s">
        <v>60</v>
      </c>
      <c r="E46" s="30" t="s">
        <v>100</v>
      </c>
      <c r="F46" s="16" t="s">
        <v>85</v>
      </c>
      <c r="G46" s="31">
        <v>210</v>
      </c>
      <c r="H46" s="32"/>
      <c r="I46" s="32">
        <f>ROUND(ROUND(H46,2)*ROUND(G46,4),2)</f>
        <v>0</v>
      </c>
      <c r="J46" s="16" t="s">
        <v>63</v>
      </c>
      <c r="K46" s="25"/>
      <c r="L46" s="25"/>
      <c r="M46" s="25"/>
      <c r="O46">
        <f>(I46*21)/100</f>
        <v>0</v>
      </c>
      <c r="P46" t="s">
        <v>27</v>
      </c>
    </row>
    <row r="47" spans="1:16" x14ac:dyDescent="0.2">
      <c r="A47" s="33" t="s">
        <v>64</v>
      </c>
      <c r="E47" s="23" t="s">
        <v>60</v>
      </c>
    </row>
    <row r="48" spans="1:16" x14ac:dyDescent="0.2">
      <c r="A48" s="34" t="s">
        <v>65</v>
      </c>
      <c r="E48" s="35" t="s">
        <v>66</v>
      </c>
    </row>
    <row r="49" spans="1:16" ht="76.5" x14ac:dyDescent="0.2">
      <c r="A49" t="s">
        <v>67</v>
      </c>
      <c r="E49" s="23" t="s">
        <v>101</v>
      </c>
    </row>
    <row r="50" spans="1:16" x14ac:dyDescent="0.2">
      <c r="A50" s="25" t="s">
        <v>58</v>
      </c>
      <c r="B50" s="29" t="s">
        <v>47</v>
      </c>
      <c r="C50" s="29" t="s">
        <v>102</v>
      </c>
      <c r="D50" s="25" t="s">
        <v>60</v>
      </c>
      <c r="E50" s="30" t="s">
        <v>103</v>
      </c>
      <c r="F50" s="16" t="s">
        <v>85</v>
      </c>
      <c r="G50" s="31">
        <v>2100</v>
      </c>
      <c r="H50" s="32"/>
      <c r="I50" s="32">
        <f>ROUND(ROUND(H50,2)*ROUND(G50,4),2)</f>
        <v>0</v>
      </c>
      <c r="J50" s="16" t="s">
        <v>63</v>
      </c>
      <c r="K50" s="25"/>
      <c r="L50" s="25"/>
      <c r="M50" s="25"/>
      <c r="O50">
        <f>(I50*21)/100</f>
        <v>0</v>
      </c>
      <c r="P50" t="s">
        <v>27</v>
      </c>
    </row>
    <row r="51" spans="1:16" x14ac:dyDescent="0.2">
      <c r="A51" s="33" t="s">
        <v>64</v>
      </c>
      <c r="E51" s="23" t="s">
        <v>60</v>
      </c>
    </row>
    <row r="52" spans="1:16" x14ac:dyDescent="0.2">
      <c r="A52" s="34" t="s">
        <v>65</v>
      </c>
      <c r="E52" s="35" t="s">
        <v>66</v>
      </c>
    </row>
    <row r="53" spans="1:16" ht="89.25" x14ac:dyDescent="0.2">
      <c r="A53" t="s">
        <v>67</v>
      </c>
      <c r="E53" s="23" t="s">
        <v>104</v>
      </c>
    </row>
    <row r="54" spans="1:16" x14ac:dyDescent="0.2">
      <c r="A54" s="25" t="s">
        <v>58</v>
      </c>
      <c r="B54" s="29" t="s">
        <v>52</v>
      </c>
      <c r="C54" s="29" t="s">
        <v>105</v>
      </c>
      <c r="D54" s="25" t="s">
        <v>60</v>
      </c>
      <c r="E54" s="30" t="s">
        <v>106</v>
      </c>
      <c r="F54" s="16" t="s">
        <v>85</v>
      </c>
      <c r="G54" s="31">
        <v>50</v>
      </c>
      <c r="H54" s="32"/>
      <c r="I54" s="32">
        <f>ROUND(ROUND(H54,2)*ROUND(G54,4),2)</f>
        <v>0</v>
      </c>
      <c r="J54" s="16" t="s">
        <v>63</v>
      </c>
      <c r="K54" s="25"/>
      <c r="L54" s="25"/>
      <c r="M54" s="25"/>
      <c r="O54">
        <f>(I54*21)/100</f>
        <v>0</v>
      </c>
      <c r="P54" t="s">
        <v>27</v>
      </c>
    </row>
    <row r="55" spans="1:16" x14ac:dyDescent="0.2">
      <c r="A55" s="33" t="s">
        <v>64</v>
      </c>
      <c r="E55" s="23" t="s">
        <v>60</v>
      </c>
    </row>
    <row r="56" spans="1:16" x14ac:dyDescent="0.2">
      <c r="A56" s="34" t="s">
        <v>65</v>
      </c>
      <c r="E56" s="35" t="s">
        <v>66</v>
      </c>
    </row>
    <row r="57" spans="1:16" ht="127.5" x14ac:dyDescent="0.2">
      <c r="A57" t="s">
        <v>67</v>
      </c>
      <c r="E57" s="23" t="s">
        <v>107</v>
      </c>
    </row>
    <row r="58" spans="1:16" x14ac:dyDescent="0.2">
      <c r="A58" s="25" t="s">
        <v>58</v>
      </c>
      <c r="B58" s="29" t="s">
        <v>53</v>
      </c>
      <c r="C58" s="29" t="s">
        <v>108</v>
      </c>
      <c r="D58" s="25" t="s">
        <v>60</v>
      </c>
      <c r="E58" s="30" t="s">
        <v>109</v>
      </c>
      <c r="F58" s="16" t="s">
        <v>71</v>
      </c>
      <c r="G58" s="31">
        <v>10</v>
      </c>
      <c r="H58" s="32"/>
      <c r="I58" s="32">
        <f>ROUND(ROUND(H58,2)*ROUND(G58,4),2)</f>
        <v>0</v>
      </c>
      <c r="J58" s="16" t="s">
        <v>63</v>
      </c>
      <c r="K58" s="25"/>
      <c r="L58" s="25"/>
      <c r="M58" s="25"/>
      <c r="O58">
        <f>(I58*21)/100</f>
        <v>0</v>
      </c>
      <c r="P58" t="s">
        <v>27</v>
      </c>
    </row>
    <row r="59" spans="1:16" x14ac:dyDescent="0.2">
      <c r="A59" s="33" t="s">
        <v>64</v>
      </c>
      <c r="E59" s="23" t="s">
        <v>60</v>
      </c>
    </row>
    <row r="60" spans="1:16" x14ac:dyDescent="0.2">
      <c r="A60" s="34" t="s">
        <v>65</v>
      </c>
      <c r="E60" s="35" t="s">
        <v>66</v>
      </c>
    </row>
    <row r="61" spans="1:16" ht="102" x14ac:dyDescent="0.2">
      <c r="A61" t="s">
        <v>67</v>
      </c>
      <c r="E61" s="23" t="s">
        <v>110</v>
      </c>
    </row>
    <row r="62" spans="1:16" ht="25.5" x14ac:dyDescent="0.2">
      <c r="A62" s="25" t="s">
        <v>58</v>
      </c>
      <c r="B62" s="29" t="s">
        <v>54</v>
      </c>
      <c r="C62" s="29" t="s">
        <v>111</v>
      </c>
      <c r="D62" s="25" t="s">
        <v>60</v>
      </c>
      <c r="E62" s="30" t="s">
        <v>112</v>
      </c>
      <c r="F62" s="16" t="s">
        <v>85</v>
      </c>
      <c r="G62" s="31">
        <v>243</v>
      </c>
      <c r="H62" s="32"/>
      <c r="I62" s="32">
        <f>ROUND(ROUND(H62,2)*ROUND(G62,4),2)</f>
        <v>0</v>
      </c>
      <c r="J62" s="16" t="s">
        <v>63</v>
      </c>
      <c r="K62" s="25"/>
      <c r="L62" s="25"/>
      <c r="M62" s="25"/>
      <c r="O62">
        <f>(I62*21)/100</f>
        <v>0</v>
      </c>
      <c r="P62" t="s">
        <v>27</v>
      </c>
    </row>
    <row r="63" spans="1:16" x14ac:dyDescent="0.2">
      <c r="A63" s="33" t="s">
        <v>64</v>
      </c>
      <c r="E63" s="23" t="s">
        <v>60</v>
      </c>
    </row>
    <row r="64" spans="1:16" x14ac:dyDescent="0.2">
      <c r="A64" s="34" t="s">
        <v>65</v>
      </c>
      <c r="E64" s="35" t="s">
        <v>113</v>
      </c>
    </row>
    <row r="65" spans="1:16" ht="89.25" x14ac:dyDescent="0.2">
      <c r="A65" t="s">
        <v>67</v>
      </c>
      <c r="E65" s="23" t="s">
        <v>114</v>
      </c>
    </row>
    <row r="66" spans="1:16" x14ac:dyDescent="0.2">
      <c r="A66" s="25" t="s">
        <v>58</v>
      </c>
      <c r="B66" s="29" t="s">
        <v>115</v>
      </c>
      <c r="C66" s="29" t="s">
        <v>116</v>
      </c>
      <c r="D66" s="25" t="s">
        <v>60</v>
      </c>
      <c r="E66" s="30" t="s">
        <v>117</v>
      </c>
      <c r="F66" s="16" t="s">
        <v>71</v>
      </c>
      <c r="G66" s="31">
        <v>8</v>
      </c>
      <c r="H66" s="32"/>
      <c r="I66" s="32">
        <f>ROUND(ROUND(H66,2)*ROUND(G66,4),2)</f>
        <v>0</v>
      </c>
      <c r="J66" s="16" t="s">
        <v>63</v>
      </c>
      <c r="K66" s="25"/>
      <c r="L66" s="25"/>
      <c r="M66" s="25"/>
      <c r="O66">
        <f>(I66*21)/100</f>
        <v>0</v>
      </c>
      <c r="P66" t="s">
        <v>27</v>
      </c>
    </row>
    <row r="67" spans="1:16" x14ac:dyDescent="0.2">
      <c r="A67" s="33" t="s">
        <v>64</v>
      </c>
      <c r="E67" s="23" t="s">
        <v>60</v>
      </c>
    </row>
    <row r="68" spans="1:16" x14ac:dyDescent="0.2">
      <c r="A68" s="34" t="s">
        <v>65</v>
      </c>
      <c r="E68" s="35" t="s">
        <v>66</v>
      </c>
    </row>
    <row r="69" spans="1:16" ht="102" x14ac:dyDescent="0.2">
      <c r="A69" t="s">
        <v>67</v>
      </c>
      <c r="E69" s="23" t="s">
        <v>118</v>
      </c>
    </row>
    <row r="70" spans="1:16" x14ac:dyDescent="0.2">
      <c r="A70" s="25" t="s">
        <v>58</v>
      </c>
      <c r="B70" s="29" t="s">
        <v>119</v>
      </c>
      <c r="C70" s="29" t="s">
        <v>120</v>
      </c>
      <c r="D70" s="25" t="s">
        <v>60</v>
      </c>
      <c r="E70" s="30" t="s">
        <v>121</v>
      </c>
      <c r="F70" s="16" t="s">
        <v>71</v>
      </c>
      <c r="G70" s="31">
        <v>1</v>
      </c>
      <c r="H70" s="32"/>
      <c r="I70" s="32">
        <f>ROUND(ROUND(H70,2)*ROUND(G70,4),2)</f>
        <v>0</v>
      </c>
      <c r="J70" s="16" t="s">
        <v>63</v>
      </c>
      <c r="K70" s="25"/>
      <c r="L70" s="25"/>
      <c r="M70" s="25"/>
      <c r="O70">
        <f>(I70*21)/100</f>
        <v>0</v>
      </c>
      <c r="P70" t="s">
        <v>27</v>
      </c>
    </row>
    <row r="71" spans="1:16" x14ac:dyDescent="0.2">
      <c r="A71" s="33" t="s">
        <v>64</v>
      </c>
      <c r="E71" s="23" t="s">
        <v>60</v>
      </c>
    </row>
    <row r="72" spans="1:16" x14ac:dyDescent="0.2">
      <c r="A72" s="34" t="s">
        <v>65</v>
      </c>
      <c r="E72" s="35" t="s">
        <v>66</v>
      </c>
    </row>
    <row r="73" spans="1:16" ht="127.5" x14ac:dyDescent="0.2">
      <c r="A73" t="s">
        <v>67</v>
      </c>
      <c r="E73" s="23" t="s">
        <v>122</v>
      </c>
    </row>
    <row r="74" spans="1:16" x14ac:dyDescent="0.2">
      <c r="A74" s="25" t="s">
        <v>58</v>
      </c>
      <c r="B74" s="29">
        <v>17</v>
      </c>
      <c r="C74" s="29" t="s">
        <v>123</v>
      </c>
      <c r="D74" s="25" t="s">
        <v>60</v>
      </c>
      <c r="E74" s="30" t="s">
        <v>124</v>
      </c>
      <c r="F74" s="16" t="s">
        <v>71</v>
      </c>
      <c r="G74" s="31">
        <v>1</v>
      </c>
      <c r="H74" s="32"/>
      <c r="I74" s="32">
        <f>ROUND(ROUND(H74,2)*ROUND(G74,4),2)</f>
        <v>0</v>
      </c>
      <c r="J74" s="16" t="s">
        <v>63</v>
      </c>
      <c r="K74" s="25"/>
      <c r="L74" s="25"/>
      <c r="M74" s="25"/>
      <c r="O74">
        <f>(I74*21)/100</f>
        <v>0</v>
      </c>
      <c r="P74" t="s">
        <v>27</v>
      </c>
    </row>
    <row r="75" spans="1:16" x14ac:dyDescent="0.2">
      <c r="A75" s="33" t="s">
        <v>64</v>
      </c>
      <c r="E75" s="23" t="s">
        <v>60</v>
      </c>
    </row>
    <row r="76" spans="1:16" x14ac:dyDescent="0.2">
      <c r="A76" s="34" t="s">
        <v>65</v>
      </c>
      <c r="E76" s="35" t="s">
        <v>66</v>
      </c>
    </row>
    <row r="77" spans="1:16" ht="191.25" x14ac:dyDescent="0.2">
      <c r="A77" t="s">
        <v>67</v>
      </c>
      <c r="E77" s="23" t="s">
        <v>125</v>
      </c>
    </row>
    <row r="78" spans="1:16" ht="25.5" x14ac:dyDescent="0.2">
      <c r="A78" s="25" t="s">
        <v>58</v>
      </c>
      <c r="B78" s="29">
        <v>18</v>
      </c>
      <c r="C78" s="29" t="s">
        <v>126</v>
      </c>
      <c r="D78" s="25" t="s">
        <v>60</v>
      </c>
      <c r="E78" s="30" t="s">
        <v>127</v>
      </c>
      <c r="F78" s="16" t="s">
        <v>71</v>
      </c>
      <c r="G78" s="31">
        <v>1</v>
      </c>
      <c r="H78" s="32"/>
      <c r="I78" s="32">
        <f>ROUND(ROUND(H78,2)*ROUND(G78,4),2)</f>
        <v>0</v>
      </c>
      <c r="J78" s="16" t="s">
        <v>63</v>
      </c>
      <c r="K78" s="25"/>
      <c r="L78" s="25"/>
      <c r="M78" s="25"/>
      <c r="O78">
        <f>(I78*21)/100</f>
        <v>0</v>
      </c>
      <c r="P78" t="s">
        <v>27</v>
      </c>
    </row>
    <row r="79" spans="1:16" x14ac:dyDescent="0.2">
      <c r="A79" s="33" t="s">
        <v>64</v>
      </c>
      <c r="E79" s="23" t="s">
        <v>60</v>
      </c>
    </row>
    <row r="80" spans="1:16" x14ac:dyDescent="0.2">
      <c r="A80" s="34" t="s">
        <v>65</v>
      </c>
      <c r="E80" s="35" t="s">
        <v>97</v>
      </c>
    </row>
    <row r="81" spans="1:16" ht="114.75" x14ac:dyDescent="0.2">
      <c r="A81" t="s">
        <v>67</v>
      </c>
      <c r="E81" s="23" t="s">
        <v>128</v>
      </c>
    </row>
    <row r="82" spans="1:16" x14ac:dyDescent="0.2">
      <c r="A82" s="25" t="s">
        <v>58</v>
      </c>
      <c r="B82" s="29">
        <v>19</v>
      </c>
      <c r="C82" s="29" t="s">
        <v>130</v>
      </c>
      <c r="D82" s="25" t="s">
        <v>60</v>
      </c>
      <c r="E82" s="30" t="s">
        <v>131</v>
      </c>
      <c r="F82" s="16" t="s">
        <v>71</v>
      </c>
      <c r="G82" s="31">
        <v>1</v>
      </c>
      <c r="H82" s="32"/>
      <c r="I82" s="32">
        <f>ROUND(ROUND(H82,2)*ROUND(G82,4),2)</f>
        <v>0</v>
      </c>
      <c r="J82" s="16" t="s">
        <v>63</v>
      </c>
      <c r="K82" s="25"/>
      <c r="L82" s="25"/>
      <c r="M82" s="25"/>
      <c r="O82">
        <f>(I82*21)/100</f>
        <v>0</v>
      </c>
      <c r="P82" t="s">
        <v>27</v>
      </c>
    </row>
    <row r="83" spans="1:16" x14ac:dyDescent="0.2">
      <c r="A83" s="33" t="s">
        <v>64</v>
      </c>
      <c r="E83" s="23" t="s">
        <v>60</v>
      </c>
    </row>
    <row r="84" spans="1:16" x14ac:dyDescent="0.2">
      <c r="A84" s="34" t="s">
        <v>65</v>
      </c>
      <c r="E84" s="35" t="s">
        <v>97</v>
      </c>
    </row>
    <row r="85" spans="1:16" ht="76.5" x14ac:dyDescent="0.2">
      <c r="A85" t="s">
        <v>67</v>
      </c>
      <c r="E85" s="23" t="s">
        <v>132</v>
      </c>
    </row>
    <row r="86" spans="1:16" x14ac:dyDescent="0.2">
      <c r="A86" s="25" t="s">
        <v>58</v>
      </c>
      <c r="B86" s="29">
        <v>20</v>
      </c>
      <c r="C86" s="29" t="s">
        <v>133</v>
      </c>
      <c r="D86" s="25" t="s">
        <v>60</v>
      </c>
      <c r="E86" s="30" t="s">
        <v>134</v>
      </c>
      <c r="F86" s="16" t="s">
        <v>135</v>
      </c>
      <c r="G86" s="31">
        <v>0.61</v>
      </c>
      <c r="H86" s="32"/>
      <c r="I86" s="32">
        <f>ROUND(ROUND(H86,2)*ROUND(G86,4),2)</f>
        <v>0</v>
      </c>
      <c r="J86" s="16" t="s">
        <v>63</v>
      </c>
      <c r="K86" s="25"/>
      <c r="L86" s="25"/>
      <c r="M86" s="25"/>
      <c r="O86">
        <f>(I86*21)/100</f>
        <v>0</v>
      </c>
      <c r="P86" t="s">
        <v>27</v>
      </c>
    </row>
    <row r="87" spans="1:16" x14ac:dyDescent="0.2">
      <c r="A87" s="33" t="s">
        <v>64</v>
      </c>
      <c r="E87" s="23" t="s">
        <v>60</v>
      </c>
    </row>
    <row r="88" spans="1:16" x14ac:dyDescent="0.2">
      <c r="A88" s="34" t="s">
        <v>65</v>
      </c>
      <c r="E88" s="35" t="s">
        <v>136</v>
      </c>
    </row>
    <row r="89" spans="1:16" ht="76.5" x14ac:dyDescent="0.2">
      <c r="A89" t="s">
        <v>67</v>
      </c>
      <c r="E89" s="23" t="s">
        <v>137</v>
      </c>
    </row>
    <row r="90" spans="1:16" x14ac:dyDescent="0.2">
      <c r="A90" s="25" t="s">
        <v>58</v>
      </c>
      <c r="B90" s="29">
        <v>21</v>
      </c>
      <c r="C90" s="29" t="s">
        <v>139</v>
      </c>
      <c r="D90" s="25" t="s">
        <v>60</v>
      </c>
      <c r="E90" s="30" t="s">
        <v>140</v>
      </c>
      <c r="F90" s="16" t="s">
        <v>141</v>
      </c>
      <c r="G90" s="31">
        <v>3.6960000000000002</v>
      </c>
      <c r="H90" s="32"/>
      <c r="I90" s="32">
        <f>ROUND(ROUND(H90,2)*ROUND(G90,4),2)</f>
        <v>0</v>
      </c>
      <c r="J90" s="16" t="s">
        <v>63</v>
      </c>
      <c r="K90" s="25"/>
      <c r="L90" s="25"/>
      <c r="M90" s="25"/>
      <c r="O90">
        <f>(I90*21)/100</f>
        <v>0</v>
      </c>
      <c r="P90" t="s">
        <v>27</v>
      </c>
    </row>
    <row r="91" spans="1:16" x14ac:dyDescent="0.2">
      <c r="A91" s="33" t="s">
        <v>64</v>
      </c>
      <c r="E91" s="23" t="s">
        <v>60</v>
      </c>
    </row>
    <row r="92" spans="1:16" x14ac:dyDescent="0.2">
      <c r="A92" s="34" t="s">
        <v>65</v>
      </c>
      <c r="E92" s="35" t="s">
        <v>66</v>
      </c>
    </row>
    <row r="93" spans="1:16" ht="76.5" x14ac:dyDescent="0.2">
      <c r="A93" t="s">
        <v>67</v>
      </c>
      <c r="E93" s="23" t="s">
        <v>137</v>
      </c>
    </row>
    <row r="94" spans="1:16" x14ac:dyDescent="0.2">
      <c r="A94" s="25" t="s">
        <v>58</v>
      </c>
      <c r="B94" s="29">
        <v>22</v>
      </c>
      <c r="C94" s="29" t="s">
        <v>142</v>
      </c>
      <c r="D94" s="25" t="s">
        <v>60</v>
      </c>
      <c r="E94" s="30" t="s">
        <v>143</v>
      </c>
      <c r="F94" s="16" t="s">
        <v>141</v>
      </c>
      <c r="G94" s="31">
        <v>18.225000000000001</v>
      </c>
      <c r="H94" s="32"/>
      <c r="I94" s="32">
        <f>ROUND(ROUND(H94,2)*ROUND(G94,4),2)</f>
        <v>0</v>
      </c>
      <c r="J94" s="16" t="s">
        <v>63</v>
      </c>
      <c r="K94" s="25"/>
      <c r="L94" s="25"/>
      <c r="M94" s="25"/>
      <c r="O94">
        <f>(I94*21)/100</f>
        <v>0</v>
      </c>
      <c r="P94" t="s">
        <v>27</v>
      </c>
    </row>
    <row r="95" spans="1:16" x14ac:dyDescent="0.2">
      <c r="A95" s="33" t="s">
        <v>64</v>
      </c>
      <c r="E95" s="23" t="s">
        <v>60</v>
      </c>
    </row>
    <row r="96" spans="1:16" x14ac:dyDescent="0.2">
      <c r="A96" s="34" t="s">
        <v>65</v>
      </c>
      <c r="E96" s="35" t="s">
        <v>66</v>
      </c>
    </row>
    <row r="97" spans="1:16" ht="76.5" x14ac:dyDescent="0.2">
      <c r="A97" t="s">
        <v>67</v>
      </c>
      <c r="E97" s="23" t="s">
        <v>137</v>
      </c>
    </row>
    <row r="98" spans="1:16" x14ac:dyDescent="0.2">
      <c r="A98" s="25" t="s">
        <v>58</v>
      </c>
      <c r="B98" s="29">
        <v>23</v>
      </c>
      <c r="C98" s="29" t="s">
        <v>144</v>
      </c>
      <c r="D98" s="25" t="s">
        <v>60</v>
      </c>
      <c r="E98" s="30" t="s">
        <v>145</v>
      </c>
      <c r="F98" s="16" t="s">
        <v>135</v>
      </c>
      <c r="G98" s="31">
        <v>0.61</v>
      </c>
      <c r="H98" s="32"/>
      <c r="I98" s="32">
        <f>ROUND(ROUND(H98,2)*ROUND(G98,4),2)</f>
        <v>0</v>
      </c>
      <c r="J98" s="16" t="s">
        <v>63</v>
      </c>
      <c r="K98" s="25"/>
      <c r="L98" s="25"/>
      <c r="M98" s="25"/>
      <c r="O98">
        <f>(I98*21)/100</f>
        <v>0</v>
      </c>
      <c r="P98" t="s">
        <v>27</v>
      </c>
    </row>
    <row r="99" spans="1:16" x14ac:dyDescent="0.2">
      <c r="A99" s="33" t="s">
        <v>64</v>
      </c>
      <c r="E99" s="23" t="s">
        <v>60</v>
      </c>
    </row>
    <row r="100" spans="1:16" x14ac:dyDescent="0.2">
      <c r="A100" s="34" t="s">
        <v>65</v>
      </c>
      <c r="E100" s="35" t="s">
        <v>146</v>
      </c>
    </row>
    <row r="101" spans="1:16" ht="204" x14ac:dyDescent="0.2">
      <c r="A101" t="s">
        <v>67</v>
      </c>
      <c r="E101" s="23" t="s">
        <v>147</v>
      </c>
    </row>
    <row r="102" spans="1:16" x14ac:dyDescent="0.2">
      <c r="A102" s="25" t="s">
        <v>58</v>
      </c>
      <c r="B102" s="29">
        <v>24</v>
      </c>
      <c r="C102" s="29" t="s">
        <v>148</v>
      </c>
      <c r="D102" s="25" t="s">
        <v>60</v>
      </c>
      <c r="E102" s="30" t="s">
        <v>149</v>
      </c>
      <c r="F102" s="16" t="s">
        <v>141</v>
      </c>
      <c r="G102" s="31">
        <v>3.6960000000000002</v>
      </c>
      <c r="H102" s="32"/>
      <c r="I102" s="32">
        <f>ROUND(ROUND(H102,2)*ROUND(G102,4),2)</f>
        <v>0</v>
      </c>
      <c r="J102" s="16" t="s">
        <v>63</v>
      </c>
      <c r="K102" s="25"/>
      <c r="L102" s="25"/>
      <c r="M102" s="25"/>
      <c r="O102">
        <f>(I102*21)/100</f>
        <v>0</v>
      </c>
      <c r="P102" t="s">
        <v>27</v>
      </c>
    </row>
    <row r="103" spans="1:16" x14ac:dyDescent="0.2">
      <c r="A103" s="33" t="s">
        <v>64</v>
      </c>
      <c r="E103" s="23" t="s">
        <v>60</v>
      </c>
    </row>
    <row r="104" spans="1:16" x14ac:dyDescent="0.2">
      <c r="A104" s="34" t="s">
        <v>65</v>
      </c>
      <c r="E104" s="35" t="s">
        <v>66</v>
      </c>
    </row>
    <row r="105" spans="1:16" ht="204" x14ac:dyDescent="0.2">
      <c r="A105" t="s">
        <v>67</v>
      </c>
      <c r="E105" s="23" t="s">
        <v>147</v>
      </c>
    </row>
    <row r="106" spans="1:16" x14ac:dyDescent="0.2">
      <c r="A106" s="25" t="s">
        <v>58</v>
      </c>
      <c r="B106" s="29">
        <v>25</v>
      </c>
      <c r="C106" s="29" t="s">
        <v>151</v>
      </c>
      <c r="D106" s="25" t="s">
        <v>60</v>
      </c>
      <c r="E106" s="30" t="s">
        <v>152</v>
      </c>
      <c r="F106" s="16" t="s">
        <v>141</v>
      </c>
      <c r="G106" s="31">
        <v>18.225000000000001</v>
      </c>
      <c r="H106" s="32"/>
      <c r="I106" s="32">
        <f>ROUND(ROUND(H106,2)*ROUND(G106,4),2)</f>
        <v>0</v>
      </c>
      <c r="J106" s="16" t="s">
        <v>63</v>
      </c>
      <c r="K106" s="25"/>
      <c r="L106" s="25"/>
      <c r="M106" s="25"/>
      <c r="O106">
        <f>(I106*21)/100</f>
        <v>0</v>
      </c>
      <c r="P106" t="s">
        <v>27</v>
      </c>
    </row>
    <row r="107" spans="1:16" x14ac:dyDescent="0.2">
      <c r="A107" s="33" t="s">
        <v>64</v>
      </c>
      <c r="E107" s="23" t="s">
        <v>60</v>
      </c>
    </row>
    <row r="108" spans="1:16" x14ac:dyDescent="0.2">
      <c r="A108" s="34" t="s">
        <v>65</v>
      </c>
      <c r="E108" s="35" t="s">
        <v>66</v>
      </c>
    </row>
    <row r="109" spans="1:16" ht="204" x14ac:dyDescent="0.2">
      <c r="A109" t="s">
        <v>67</v>
      </c>
      <c r="E109" s="23" t="s">
        <v>147</v>
      </c>
    </row>
    <row r="110" spans="1:16" ht="25.5" x14ac:dyDescent="0.2">
      <c r="A110" s="25" t="s">
        <v>58</v>
      </c>
      <c r="B110" s="29">
        <v>26</v>
      </c>
      <c r="C110" s="29" t="s">
        <v>153</v>
      </c>
      <c r="D110" s="25" t="s">
        <v>60</v>
      </c>
      <c r="E110" s="30" t="s">
        <v>154</v>
      </c>
      <c r="F110" s="16" t="s">
        <v>71</v>
      </c>
      <c r="G110" s="31">
        <v>24</v>
      </c>
      <c r="H110" s="32"/>
      <c r="I110" s="32">
        <f>ROUND(ROUND(H110,2)*ROUND(G110,4),2)</f>
        <v>0</v>
      </c>
      <c r="J110" s="16" t="s">
        <v>63</v>
      </c>
      <c r="K110" s="25"/>
      <c r="L110" s="25"/>
      <c r="M110" s="25"/>
      <c r="O110">
        <f>(I110*21)/100</f>
        <v>0</v>
      </c>
      <c r="P110" t="s">
        <v>27</v>
      </c>
    </row>
    <row r="111" spans="1:16" x14ac:dyDescent="0.2">
      <c r="A111" s="33" t="s">
        <v>64</v>
      </c>
      <c r="E111" s="23" t="s">
        <v>60</v>
      </c>
    </row>
    <row r="112" spans="1:16" x14ac:dyDescent="0.2">
      <c r="A112" s="34" t="s">
        <v>65</v>
      </c>
      <c r="E112" s="35" t="s">
        <v>155</v>
      </c>
    </row>
    <row r="113" spans="1:16" ht="114.75" x14ac:dyDescent="0.2">
      <c r="A113" t="s">
        <v>67</v>
      </c>
      <c r="E113" s="23" t="s">
        <v>156</v>
      </c>
    </row>
    <row r="114" spans="1:16" ht="25.5" x14ac:dyDescent="0.2">
      <c r="A114" s="25" t="s">
        <v>58</v>
      </c>
      <c r="B114" s="29">
        <v>27</v>
      </c>
      <c r="C114" s="29" t="s">
        <v>158</v>
      </c>
      <c r="D114" s="25" t="s">
        <v>60</v>
      </c>
      <c r="E114" s="30" t="s">
        <v>159</v>
      </c>
      <c r="F114" s="16" t="s">
        <v>71</v>
      </c>
      <c r="G114" s="31">
        <v>8</v>
      </c>
      <c r="H114" s="32"/>
      <c r="I114" s="32">
        <f>ROUND(ROUND(H114,2)*ROUND(G114,4),2)</f>
        <v>0</v>
      </c>
      <c r="J114" s="16" t="s">
        <v>63</v>
      </c>
      <c r="K114" s="25"/>
      <c r="L114" s="25"/>
      <c r="M114" s="25"/>
      <c r="O114">
        <f>(I114*21)/100</f>
        <v>0</v>
      </c>
      <c r="P114" t="s">
        <v>27</v>
      </c>
    </row>
    <row r="115" spans="1:16" x14ac:dyDescent="0.2">
      <c r="A115" s="33" t="s">
        <v>64</v>
      </c>
      <c r="E115" s="23" t="s">
        <v>60</v>
      </c>
    </row>
    <row r="116" spans="1:16" x14ac:dyDescent="0.2">
      <c r="A116" s="34" t="s">
        <v>65</v>
      </c>
      <c r="E116" s="35" t="s">
        <v>66</v>
      </c>
    </row>
    <row r="117" spans="1:16" ht="114.75" x14ac:dyDescent="0.2">
      <c r="A117" t="s">
        <v>67</v>
      </c>
      <c r="E117" s="23" t="s">
        <v>156</v>
      </c>
    </row>
    <row r="118" spans="1:16" x14ac:dyDescent="0.2">
      <c r="A118" s="25" t="s">
        <v>58</v>
      </c>
      <c r="B118" s="29">
        <v>28</v>
      </c>
      <c r="C118" s="29" t="s">
        <v>161</v>
      </c>
      <c r="D118" s="25" t="s">
        <v>60</v>
      </c>
      <c r="E118" s="30" t="s">
        <v>162</v>
      </c>
      <c r="F118" s="16" t="s">
        <v>85</v>
      </c>
      <c r="G118" s="31">
        <v>5</v>
      </c>
      <c r="H118" s="32"/>
      <c r="I118" s="32">
        <f>ROUND(ROUND(H118,2)*ROUND(G118,4),2)</f>
        <v>0</v>
      </c>
      <c r="J118" s="16" t="s">
        <v>63</v>
      </c>
      <c r="K118" s="25"/>
      <c r="L118" s="25"/>
      <c r="M118" s="25"/>
      <c r="O118">
        <f>(I118*21)/100</f>
        <v>0</v>
      </c>
      <c r="P118" t="s">
        <v>27</v>
      </c>
    </row>
    <row r="119" spans="1:16" x14ac:dyDescent="0.2">
      <c r="A119" s="33" t="s">
        <v>64</v>
      </c>
      <c r="E119" s="23" t="s">
        <v>60</v>
      </c>
    </row>
    <row r="120" spans="1:16" x14ac:dyDescent="0.2">
      <c r="A120" s="34" t="s">
        <v>65</v>
      </c>
      <c r="E120" s="35" t="s">
        <v>66</v>
      </c>
    </row>
    <row r="121" spans="1:16" ht="114.75" x14ac:dyDescent="0.2">
      <c r="A121" t="s">
        <v>67</v>
      </c>
      <c r="E121" s="23" t="s">
        <v>163</v>
      </c>
    </row>
    <row r="122" spans="1:16" x14ac:dyDescent="0.2">
      <c r="A122" s="25" t="s">
        <v>58</v>
      </c>
      <c r="B122" s="29">
        <v>29</v>
      </c>
      <c r="C122" s="29" t="s">
        <v>165</v>
      </c>
      <c r="D122" s="25" t="s">
        <v>60</v>
      </c>
      <c r="E122" s="30" t="s">
        <v>166</v>
      </c>
      <c r="F122" s="16" t="s">
        <v>85</v>
      </c>
      <c r="G122" s="31">
        <v>5</v>
      </c>
      <c r="H122" s="32"/>
      <c r="I122" s="32">
        <f>ROUND(ROUND(H122,2)*ROUND(G122,4),2)</f>
        <v>0</v>
      </c>
      <c r="J122" s="16" t="s">
        <v>63</v>
      </c>
      <c r="K122" s="25"/>
      <c r="L122" s="25"/>
      <c r="M122" s="25"/>
      <c r="O122">
        <f>(I122*21)/100</f>
        <v>0</v>
      </c>
      <c r="P122" t="s">
        <v>27</v>
      </c>
    </row>
    <row r="123" spans="1:16" x14ac:dyDescent="0.2">
      <c r="A123" s="33" t="s">
        <v>64</v>
      </c>
      <c r="E123" s="23" t="s">
        <v>60</v>
      </c>
    </row>
    <row r="124" spans="1:16" x14ac:dyDescent="0.2">
      <c r="A124" s="34" t="s">
        <v>65</v>
      </c>
      <c r="E124" s="35" t="s">
        <v>66</v>
      </c>
    </row>
    <row r="125" spans="1:16" ht="114.75" x14ac:dyDescent="0.2">
      <c r="A125" t="s">
        <v>67</v>
      </c>
      <c r="E125" s="23" t="s">
        <v>167</v>
      </c>
    </row>
    <row r="126" spans="1:16" x14ac:dyDescent="0.2">
      <c r="A126" s="25" t="s">
        <v>58</v>
      </c>
      <c r="B126" s="29" t="s">
        <v>168</v>
      </c>
      <c r="C126" s="29" t="s">
        <v>169</v>
      </c>
      <c r="D126" s="25" t="s">
        <v>60</v>
      </c>
      <c r="E126" s="30" t="s">
        <v>170</v>
      </c>
      <c r="F126" s="16" t="s">
        <v>71</v>
      </c>
      <c r="G126" s="31">
        <v>1</v>
      </c>
      <c r="H126" s="32"/>
      <c r="I126" s="32">
        <f>ROUND(ROUND(H126,2)*ROUND(G126,4),2)</f>
        <v>0</v>
      </c>
      <c r="J126" s="16" t="s">
        <v>63</v>
      </c>
      <c r="K126" s="25"/>
      <c r="L126" s="25"/>
      <c r="M126" s="25"/>
      <c r="O126">
        <f>(I126*21)/100</f>
        <v>0</v>
      </c>
      <c r="P126" t="s">
        <v>27</v>
      </c>
    </row>
    <row r="127" spans="1:16" x14ac:dyDescent="0.2">
      <c r="A127" s="33" t="s">
        <v>64</v>
      </c>
      <c r="E127" s="23" t="s">
        <v>60</v>
      </c>
    </row>
    <row r="128" spans="1:16" x14ac:dyDescent="0.2">
      <c r="A128" s="34" t="s">
        <v>65</v>
      </c>
      <c r="E128" s="35" t="s">
        <v>66</v>
      </c>
    </row>
    <row r="129" spans="1:16" ht="102" x14ac:dyDescent="0.2">
      <c r="A129" t="s">
        <v>67</v>
      </c>
      <c r="E129" s="23" t="s">
        <v>171</v>
      </c>
    </row>
    <row r="130" spans="1:16" x14ac:dyDescent="0.2">
      <c r="A130" s="25" t="s">
        <v>58</v>
      </c>
      <c r="B130" s="29" t="s">
        <v>172</v>
      </c>
      <c r="C130" s="29" t="s">
        <v>173</v>
      </c>
      <c r="D130" s="25" t="s">
        <v>60</v>
      </c>
      <c r="E130" s="30" t="s">
        <v>174</v>
      </c>
      <c r="F130" s="16" t="s">
        <v>71</v>
      </c>
      <c r="G130" s="31">
        <v>1</v>
      </c>
      <c r="H130" s="32"/>
      <c r="I130" s="32">
        <f>ROUND(ROUND(H130,2)*ROUND(G130,4),2)</f>
        <v>0</v>
      </c>
      <c r="J130" s="16" t="s">
        <v>63</v>
      </c>
      <c r="K130" s="25"/>
      <c r="L130" s="25"/>
      <c r="M130" s="25"/>
      <c r="O130">
        <f>(I130*21)/100</f>
        <v>0</v>
      </c>
      <c r="P130" t="s">
        <v>27</v>
      </c>
    </row>
    <row r="131" spans="1:16" x14ac:dyDescent="0.2">
      <c r="A131" s="33" t="s">
        <v>64</v>
      </c>
      <c r="E131" s="23" t="s">
        <v>60</v>
      </c>
    </row>
    <row r="132" spans="1:16" x14ac:dyDescent="0.2">
      <c r="A132" s="34" t="s">
        <v>65</v>
      </c>
      <c r="E132" s="35" t="s">
        <v>66</v>
      </c>
    </row>
    <row r="133" spans="1:16" ht="102" x14ac:dyDescent="0.2">
      <c r="A133" t="s">
        <v>67</v>
      </c>
      <c r="E133" s="23" t="s">
        <v>175</v>
      </c>
    </row>
    <row r="134" spans="1:16" x14ac:dyDescent="0.2">
      <c r="A134" s="25" t="s">
        <v>58</v>
      </c>
      <c r="B134" s="29">
        <v>32</v>
      </c>
      <c r="C134" s="29" t="s">
        <v>176</v>
      </c>
      <c r="D134" s="25" t="s">
        <v>60</v>
      </c>
      <c r="E134" s="30" t="s">
        <v>177</v>
      </c>
      <c r="F134" s="16" t="s">
        <v>71</v>
      </c>
      <c r="G134" s="31">
        <v>1</v>
      </c>
      <c r="H134" s="32"/>
      <c r="I134" s="32">
        <f>ROUND(ROUND(H134,2)*ROUND(G134,4),2)</f>
        <v>0</v>
      </c>
      <c r="J134" s="16" t="s">
        <v>63</v>
      </c>
      <c r="K134" s="25"/>
      <c r="L134" s="25"/>
      <c r="M134" s="25"/>
      <c r="O134">
        <f>(I134*21)/100</f>
        <v>0</v>
      </c>
      <c r="P134" t="s">
        <v>27</v>
      </c>
    </row>
    <row r="135" spans="1:16" x14ac:dyDescent="0.2">
      <c r="A135" s="33" t="s">
        <v>64</v>
      </c>
      <c r="E135" s="23" t="s">
        <v>60</v>
      </c>
    </row>
    <row r="136" spans="1:16" x14ac:dyDescent="0.2">
      <c r="A136" s="34" t="s">
        <v>65</v>
      </c>
      <c r="E136" s="35" t="s">
        <v>66</v>
      </c>
    </row>
    <row r="137" spans="1:16" ht="114.75" x14ac:dyDescent="0.2">
      <c r="A137" t="s">
        <v>67</v>
      </c>
      <c r="E137" s="23" t="s">
        <v>178</v>
      </c>
    </row>
    <row r="138" spans="1:16" x14ac:dyDescent="0.2">
      <c r="A138" s="25" t="s">
        <v>58</v>
      </c>
      <c r="B138" s="29">
        <v>33</v>
      </c>
      <c r="C138" s="29" t="s">
        <v>179</v>
      </c>
      <c r="D138" s="25" t="s">
        <v>60</v>
      </c>
      <c r="E138" s="30" t="s">
        <v>180</v>
      </c>
      <c r="F138" s="16" t="s">
        <v>71</v>
      </c>
      <c r="G138" s="31">
        <v>1</v>
      </c>
      <c r="H138" s="32"/>
      <c r="I138" s="32">
        <f>ROUND(ROUND(H138,2)*ROUND(G138,4),2)</f>
        <v>0</v>
      </c>
      <c r="J138" s="16" t="s">
        <v>63</v>
      </c>
      <c r="K138" s="25"/>
      <c r="L138" s="25"/>
      <c r="M138" s="25"/>
      <c r="O138">
        <f>(I138*21)/100</f>
        <v>0</v>
      </c>
      <c r="P138" t="s">
        <v>27</v>
      </c>
    </row>
    <row r="139" spans="1:16" x14ac:dyDescent="0.2">
      <c r="A139" s="33" t="s">
        <v>64</v>
      </c>
      <c r="E139" s="23" t="s">
        <v>60</v>
      </c>
    </row>
    <row r="140" spans="1:16" x14ac:dyDescent="0.2">
      <c r="A140" s="34" t="s">
        <v>65</v>
      </c>
      <c r="E140" s="35" t="s">
        <v>66</v>
      </c>
    </row>
    <row r="141" spans="1:16" ht="114.75" x14ac:dyDescent="0.2">
      <c r="A141" t="s">
        <v>67</v>
      </c>
      <c r="E141" s="23" t="s">
        <v>181</v>
      </c>
    </row>
    <row r="142" spans="1:16" x14ac:dyDescent="0.2">
      <c r="A142" s="25" t="s">
        <v>58</v>
      </c>
      <c r="B142" s="29" t="s">
        <v>182</v>
      </c>
      <c r="C142" s="29" t="s">
        <v>183</v>
      </c>
      <c r="D142" s="25" t="s">
        <v>60</v>
      </c>
      <c r="E142" s="30" t="s">
        <v>184</v>
      </c>
      <c r="F142" s="16" t="s">
        <v>185</v>
      </c>
      <c r="G142" s="31">
        <v>1</v>
      </c>
      <c r="H142" s="32"/>
      <c r="I142" s="32">
        <f>ROUND(ROUND(H142,2)*ROUND(G142,4),2)</f>
        <v>0</v>
      </c>
      <c r="J142" s="16" t="s">
        <v>63</v>
      </c>
      <c r="K142" s="25"/>
      <c r="L142" s="25"/>
      <c r="M142" s="25"/>
      <c r="O142">
        <f>(I142*21)/100</f>
        <v>0</v>
      </c>
      <c r="P142" t="s">
        <v>27</v>
      </c>
    </row>
    <row r="143" spans="1:16" x14ac:dyDescent="0.2">
      <c r="A143" s="33" t="s">
        <v>64</v>
      </c>
      <c r="E143" s="23" t="s">
        <v>60</v>
      </c>
    </row>
    <row r="144" spans="1:16" x14ac:dyDescent="0.2">
      <c r="A144" s="34" t="s">
        <v>65</v>
      </c>
      <c r="E144" s="35" t="s">
        <v>66</v>
      </c>
    </row>
    <row r="145" spans="1:16" ht="153" x14ac:dyDescent="0.2">
      <c r="A145" t="s">
        <v>67</v>
      </c>
      <c r="E145" s="23" t="s">
        <v>186</v>
      </c>
    </row>
    <row r="146" spans="1:16" x14ac:dyDescent="0.2">
      <c r="A146" s="25" t="s">
        <v>58</v>
      </c>
      <c r="B146" s="29">
        <v>35</v>
      </c>
      <c r="C146" s="29" t="s">
        <v>188</v>
      </c>
      <c r="D146" s="25" t="s">
        <v>60</v>
      </c>
      <c r="E146" s="30" t="s">
        <v>189</v>
      </c>
      <c r="F146" s="16" t="s">
        <v>71</v>
      </c>
      <c r="G146" s="31">
        <v>1</v>
      </c>
      <c r="H146" s="32"/>
      <c r="I146" s="32">
        <f>ROUND(ROUND(H146,2)*ROUND(G146,4),2)</f>
        <v>0</v>
      </c>
      <c r="J146" s="16" t="s">
        <v>63</v>
      </c>
      <c r="K146" s="25"/>
      <c r="L146" s="25"/>
      <c r="M146" s="25"/>
      <c r="O146">
        <f>(I146*21)/100</f>
        <v>0</v>
      </c>
      <c r="P146" t="s">
        <v>27</v>
      </c>
    </row>
    <row r="147" spans="1:16" x14ac:dyDescent="0.2">
      <c r="A147" s="33" t="s">
        <v>64</v>
      </c>
      <c r="E147" s="23" t="s">
        <v>60</v>
      </c>
    </row>
    <row r="148" spans="1:16" x14ac:dyDescent="0.2">
      <c r="A148" s="34" t="s">
        <v>65</v>
      </c>
      <c r="E148" s="35" t="s">
        <v>66</v>
      </c>
    </row>
    <row r="149" spans="1:16" ht="89.25" x14ac:dyDescent="0.2">
      <c r="A149" t="s">
        <v>67</v>
      </c>
      <c r="E149" s="23" t="s">
        <v>190</v>
      </c>
    </row>
    <row r="150" spans="1:16" x14ac:dyDescent="0.2">
      <c r="A150" s="25" t="s">
        <v>58</v>
      </c>
      <c r="B150" s="29">
        <v>36</v>
      </c>
      <c r="C150" s="29" t="s">
        <v>191</v>
      </c>
      <c r="D150" s="25" t="s">
        <v>60</v>
      </c>
      <c r="E150" s="30" t="s">
        <v>192</v>
      </c>
      <c r="F150" s="16" t="s">
        <v>71</v>
      </c>
      <c r="G150" s="31">
        <v>1</v>
      </c>
      <c r="H150" s="32"/>
      <c r="I150" s="32">
        <f>ROUND(ROUND(H150,2)*ROUND(G150,4),2)</f>
        <v>0</v>
      </c>
      <c r="J150" s="16" t="s">
        <v>63</v>
      </c>
      <c r="K150" s="25"/>
      <c r="L150" s="25"/>
      <c r="M150" s="25"/>
      <c r="O150">
        <f>(I150*21)/100</f>
        <v>0</v>
      </c>
      <c r="P150" t="s">
        <v>27</v>
      </c>
    </row>
    <row r="151" spans="1:16" x14ac:dyDescent="0.2">
      <c r="A151" s="33" t="s">
        <v>64</v>
      </c>
      <c r="E151" s="23" t="s">
        <v>60</v>
      </c>
    </row>
    <row r="152" spans="1:16" x14ac:dyDescent="0.2">
      <c r="A152" s="34" t="s">
        <v>65</v>
      </c>
      <c r="E152" s="35" t="s">
        <v>66</v>
      </c>
    </row>
    <row r="153" spans="1:16" ht="89.25" x14ac:dyDescent="0.2">
      <c r="A153" t="s">
        <v>67</v>
      </c>
      <c r="E153" s="23" t="s">
        <v>193</v>
      </c>
    </row>
    <row r="154" spans="1:16" x14ac:dyDescent="0.2">
      <c r="A154" s="25" t="s">
        <v>58</v>
      </c>
      <c r="B154" s="29">
        <v>37</v>
      </c>
      <c r="C154" s="29" t="s">
        <v>195</v>
      </c>
      <c r="D154" s="25" t="s">
        <v>60</v>
      </c>
      <c r="E154" s="30" t="s">
        <v>196</v>
      </c>
      <c r="F154" s="16" t="s">
        <v>71</v>
      </c>
      <c r="G154" s="31">
        <v>4</v>
      </c>
      <c r="H154" s="32"/>
      <c r="I154" s="32">
        <f>ROUND(ROUND(H154,2)*ROUND(G154,4),2)</f>
        <v>0</v>
      </c>
      <c r="J154" s="16" t="s">
        <v>63</v>
      </c>
      <c r="K154" s="25"/>
      <c r="L154" s="25"/>
      <c r="M154" s="25"/>
      <c r="O154">
        <f>(I154*21)/100</f>
        <v>0</v>
      </c>
      <c r="P154" t="s">
        <v>27</v>
      </c>
    </row>
    <row r="155" spans="1:16" x14ac:dyDescent="0.2">
      <c r="A155" s="33" t="s">
        <v>64</v>
      </c>
      <c r="E155" s="23" t="s">
        <v>60</v>
      </c>
    </row>
    <row r="156" spans="1:16" x14ac:dyDescent="0.2">
      <c r="A156" s="34" t="s">
        <v>65</v>
      </c>
      <c r="E156" s="35" t="s">
        <v>155</v>
      </c>
    </row>
    <row r="157" spans="1:16" ht="114.75" x14ac:dyDescent="0.2">
      <c r="A157" t="s">
        <v>67</v>
      </c>
      <c r="E157" s="23" t="s">
        <v>197</v>
      </c>
    </row>
    <row r="158" spans="1:16" x14ac:dyDescent="0.2">
      <c r="A158" s="25" t="s">
        <v>58</v>
      </c>
      <c r="B158" s="29">
        <v>38</v>
      </c>
      <c r="C158" s="29" t="s">
        <v>198</v>
      </c>
      <c r="D158" s="25" t="s">
        <v>60</v>
      </c>
      <c r="E158" s="30" t="s">
        <v>199</v>
      </c>
      <c r="F158" s="16" t="s">
        <v>71</v>
      </c>
      <c r="G158" s="31">
        <v>4</v>
      </c>
      <c r="H158" s="32"/>
      <c r="I158" s="32">
        <f>ROUND(ROUND(H158,2)*ROUND(G158,4),2)</f>
        <v>0</v>
      </c>
      <c r="J158" s="16" t="s">
        <v>63</v>
      </c>
      <c r="K158" s="25"/>
      <c r="L158" s="25"/>
      <c r="M158" s="25"/>
      <c r="O158">
        <f>(I158*21)/100</f>
        <v>0</v>
      </c>
      <c r="P158" t="s">
        <v>27</v>
      </c>
    </row>
    <row r="159" spans="1:16" x14ac:dyDescent="0.2">
      <c r="A159" s="33" t="s">
        <v>64</v>
      </c>
      <c r="E159" s="23" t="s">
        <v>60</v>
      </c>
    </row>
    <row r="160" spans="1:16" x14ac:dyDescent="0.2">
      <c r="A160" s="34" t="s">
        <v>65</v>
      </c>
      <c r="E160" s="35" t="s">
        <v>155</v>
      </c>
    </row>
    <row r="161" spans="1:16" ht="127.5" x14ac:dyDescent="0.2">
      <c r="A161" t="s">
        <v>67</v>
      </c>
      <c r="E161" s="23" t="s">
        <v>200</v>
      </c>
    </row>
    <row r="162" spans="1:16" ht="25.5" x14ac:dyDescent="0.2">
      <c r="A162" s="25" t="s">
        <v>58</v>
      </c>
      <c r="B162" s="29">
        <v>39</v>
      </c>
      <c r="C162" s="29" t="s">
        <v>201</v>
      </c>
      <c r="D162" s="25" t="s">
        <v>60</v>
      </c>
      <c r="E162" s="30" t="s">
        <v>202</v>
      </c>
      <c r="F162" s="16" t="s">
        <v>71</v>
      </c>
      <c r="G162" s="31">
        <v>1</v>
      </c>
      <c r="H162" s="32"/>
      <c r="I162" s="32">
        <f>ROUND(ROUND(H162,2)*ROUND(G162,4),2)</f>
        <v>0</v>
      </c>
      <c r="J162" s="16" t="s">
        <v>63</v>
      </c>
      <c r="K162" s="25"/>
      <c r="L162" s="25"/>
      <c r="M162" s="25"/>
      <c r="O162">
        <f>(I162*21)/100</f>
        <v>0</v>
      </c>
      <c r="P162" t="s">
        <v>27</v>
      </c>
    </row>
    <row r="163" spans="1:16" x14ac:dyDescent="0.2">
      <c r="A163" s="33" t="s">
        <v>64</v>
      </c>
      <c r="E163" s="23" t="s">
        <v>60</v>
      </c>
    </row>
    <row r="164" spans="1:16" x14ac:dyDescent="0.2">
      <c r="A164" s="34" t="s">
        <v>65</v>
      </c>
      <c r="E164" s="35" t="s">
        <v>66</v>
      </c>
    </row>
    <row r="165" spans="1:16" ht="114.75" x14ac:dyDescent="0.2">
      <c r="A165" t="s">
        <v>67</v>
      </c>
      <c r="E165" s="23" t="s">
        <v>203</v>
      </c>
    </row>
    <row r="166" spans="1:16" ht="25.5" x14ac:dyDescent="0.2">
      <c r="A166" s="25" t="s">
        <v>58</v>
      </c>
      <c r="B166" s="29">
        <v>40</v>
      </c>
      <c r="C166" s="29" t="s">
        <v>204</v>
      </c>
      <c r="D166" s="25" t="s">
        <v>60</v>
      </c>
      <c r="E166" s="30" t="s">
        <v>205</v>
      </c>
      <c r="F166" s="16" t="s">
        <v>71</v>
      </c>
      <c r="G166" s="31">
        <v>1</v>
      </c>
      <c r="H166" s="32"/>
      <c r="I166" s="32">
        <f>ROUND(ROUND(H166,2)*ROUND(G166,4),2)</f>
        <v>0</v>
      </c>
      <c r="J166" s="16" t="s">
        <v>63</v>
      </c>
      <c r="K166" s="25"/>
      <c r="L166" s="25"/>
      <c r="M166" s="25"/>
      <c r="O166">
        <f>(I166*21)/100</f>
        <v>0</v>
      </c>
      <c r="P166" t="s">
        <v>27</v>
      </c>
    </row>
    <row r="167" spans="1:16" x14ac:dyDescent="0.2">
      <c r="A167" s="33" t="s">
        <v>64</v>
      </c>
      <c r="E167" s="23" t="s">
        <v>60</v>
      </c>
    </row>
    <row r="168" spans="1:16" x14ac:dyDescent="0.2">
      <c r="A168" s="34" t="s">
        <v>65</v>
      </c>
      <c r="E168" s="35" t="s">
        <v>66</v>
      </c>
    </row>
    <row r="169" spans="1:16" ht="153" x14ac:dyDescent="0.2">
      <c r="A169" t="s">
        <v>67</v>
      </c>
      <c r="E169" s="23" t="s">
        <v>206</v>
      </c>
    </row>
    <row r="170" spans="1:16" x14ac:dyDescent="0.2">
      <c r="A170" s="25" t="s">
        <v>58</v>
      </c>
      <c r="B170" s="29">
        <v>41</v>
      </c>
      <c r="C170" s="29" t="s">
        <v>207</v>
      </c>
      <c r="D170" s="25" t="s">
        <v>60</v>
      </c>
      <c r="E170" s="30" t="s">
        <v>208</v>
      </c>
      <c r="F170" s="16" t="s">
        <v>71</v>
      </c>
      <c r="G170" s="31">
        <v>2</v>
      </c>
      <c r="H170" s="32"/>
      <c r="I170" s="32">
        <f>ROUND(ROUND(H170,2)*ROUND(G170,4),2)</f>
        <v>0</v>
      </c>
      <c r="J170" s="16" t="s">
        <v>63</v>
      </c>
      <c r="K170" s="25"/>
      <c r="L170" s="25"/>
      <c r="M170" s="25"/>
      <c r="O170">
        <f>(I170*21)/100</f>
        <v>0</v>
      </c>
      <c r="P170" t="s">
        <v>27</v>
      </c>
    </row>
    <row r="171" spans="1:16" x14ac:dyDescent="0.2">
      <c r="A171" s="33" t="s">
        <v>64</v>
      </c>
      <c r="E171" s="23" t="s">
        <v>60</v>
      </c>
    </row>
    <row r="172" spans="1:16" x14ac:dyDescent="0.2">
      <c r="A172" s="34" t="s">
        <v>65</v>
      </c>
      <c r="E172" s="35" t="s">
        <v>66</v>
      </c>
    </row>
    <row r="173" spans="1:16" ht="114.75" x14ac:dyDescent="0.2">
      <c r="A173" t="s">
        <v>67</v>
      </c>
      <c r="E173" s="23" t="s">
        <v>209</v>
      </c>
    </row>
    <row r="174" spans="1:16" x14ac:dyDescent="0.2">
      <c r="A174" s="25" t="s">
        <v>58</v>
      </c>
      <c r="B174" s="29">
        <v>42</v>
      </c>
      <c r="C174" s="29" t="s">
        <v>210</v>
      </c>
      <c r="D174" s="25" t="s">
        <v>60</v>
      </c>
      <c r="E174" s="30" t="s">
        <v>211</v>
      </c>
      <c r="F174" s="16" t="s">
        <v>71</v>
      </c>
      <c r="G174" s="31">
        <v>2</v>
      </c>
      <c r="H174" s="32"/>
      <c r="I174" s="32">
        <f>ROUND(ROUND(H174,2)*ROUND(G174,4),2)</f>
        <v>0</v>
      </c>
      <c r="J174" s="16" t="s">
        <v>63</v>
      </c>
      <c r="K174" s="25"/>
      <c r="L174" s="25"/>
      <c r="M174" s="25"/>
      <c r="O174">
        <f>(I174*21)/100</f>
        <v>0</v>
      </c>
      <c r="P174" t="s">
        <v>27</v>
      </c>
    </row>
    <row r="175" spans="1:16" x14ac:dyDescent="0.2">
      <c r="A175" s="33" t="s">
        <v>64</v>
      </c>
      <c r="E175" s="23" t="s">
        <v>60</v>
      </c>
    </row>
    <row r="176" spans="1:16" x14ac:dyDescent="0.2">
      <c r="A176" s="34" t="s">
        <v>65</v>
      </c>
      <c r="E176" s="35" t="s">
        <v>60</v>
      </c>
    </row>
    <row r="177" spans="1:16" ht="140.25" x14ac:dyDescent="0.2">
      <c r="A177" t="s">
        <v>67</v>
      </c>
      <c r="E177" s="23" t="s">
        <v>212</v>
      </c>
    </row>
    <row r="178" spans="1:16" x14ac:dyDescent="0.2">
      <c r="A178" s="25" t="s">
        <v>58</v>
      </c>
      <c r="B178" s="29">
        <v>43</v>
      </c>
      <c r="C178" s="29" t="s">
        <v>213</v>
      </c>
      <c r="D178" s="25" t="s">
        <v>60</v>
      </c>
      <c r="E178" s="30" t="s">
        <v>214</v>
      </c>
      <c r="F178" s="16" t="s">
        <v>71</v>
      </c>
      <c r="G178" s="31">
        <v>4</v>
      </c>
      <c r="H178" s="32"/>
      <c r="I178" s="32">
        <f>ROUND(ROUND(H178,2)*ROUND(G178,4),2)</f>
        <v>0</v>
      </c>
      <c r="J178" s="16" t="s">
        <v>63</v>
      </c>
      <c r="K178" s="25"/>
      <c r="L178" s="25"/>
      <c r="M178" s="25"/>
      <c r="O178">
        <f>(I178*21)/100</f>
        <v>0</v>
      </c>
      <c r="P178" t="s">
        <v>27</v>
      </c>
    </row>
    <row r="179" spans="1:16" x14ac:dyDescent="0.2">
      <c r="A179" s="33" t="s">
        <v>64</v>
      </c>
      <c r="E179" s="23" t="s">
        <v>215</v>
      </c>
    </row>
    <row r="180" spans="1:16" x14ac:dyDescent="0.2">
      <c r="A180" s="34" t="s">
        <v>65</v>
      </c>
      <c r="E180" s="35" t="s">
        <v>66</v>
      </c>
    </row>
    <row r="181" spans="1:16" ht="114.75" x14ac:dyDescent="0.2">
      <c r="A181" t="s">
        <v>67</v>
      </c>
      <c r="E181" s="23" t="s">
        <v>216</v>
      </c>
    </row>
    <row r="182" spans="1:16" x14ac:dyDescent="0.2">
      <c r="A182" s="25" t="s">
        <v>58</v>
      </c>
      <c r="B182" s="29">
        <v>44</v>
      </c>
      <c r="C182" s="29" t="s">
        <v>217</v>
      </c>
      <c r="D182" s="25" t="s">
        <v>60</v>
      </c>
      <c r="E182" s="30" t="s">
        <v>218</v>
      </c>
      <c r="F182" s="16" t="s">
        <v>71</v>
      </c>
      <c r="G182" s="31">
        <v>4</v>
      </c>
      <c r="H182" s="32"/>
      <c r="I182" s="32">
        <f>ROUND(ROUND(H182,2)*ROUND(G182,4),2)</f>
        <v>0</v>
      </c>
      <c r="J182" s="16" t="s">
        <v>63</v>
      </c>
      <c r="K182" s="25"/>
      <c r="L182" s="25"/>
      <c r="M182" s="25"/>
      <c r="O182">
        <f>(I182*21)/100</f>
        <v>0</v>
      </c>
      <c r="P182" t="s">
        <v>27</v>
      </c>
    </row>
    <row r="183" spans="1:16" x14ac:dyDescent="0.2">
      <c r="A183" s="33" t="s">
        <v>64</v>
      </c>
      <c r="E183" s="23" t="s">
        <v>215</v>
      </c>
    </row>
    <row r="184" spans="1:16" x14ac:dyDescent="0.2">
      <c r="A184" s="34" t="s">
        <v>65</v>
      </c>
      <c r="E184" s="35" t="s">
        <v>66</v>
      </c>
    </row>
    <row r="185" spans="1:16" ht="140.25" x14ac:dyDescent="0.2">
      <c r="A185" t="s">
        <v>67</v>
      </c>
      <c r="E185" s="23" t="s">
        <v>219</v>
      </c>
    </row>
    <row r="186" spans="1:16" x14ac:dyDescent="0.2">
      <c r="A186" s="25" t="s">
        <v>58</v>
      </c>
      <c r="B186" s="29">
        <v>45</v>
      </c>
      <c r="C186" s="29" t="s">
        <v>220</v>
      </c>
      <c r="D186" s="25" t="s">
        <v>60</v>
      </c>
      <c r="E186" s="30" t="s">
        <v>221</v>
      </c>
      <c r="F186" s="16" t="s">
        <v>71</v>
      </c>
      <c r="G186" s="31">
        <v>3</v>
      </c>
      <c r="H186" s="32"/>
      <c r="I186" s="32">
        <f>ROUND(ROUND(H186,2)*ROUND(G186,4),2)</f>
        <v>0</v>
      </c>
      <c r="J186" s="16" t="s">
        <v>63</v>
      </c>
      <c r="K186" s="25"/>
      <c r="L186" s="25"/>
      <c r="M186" s="25"/>
      <c r="O186">
        <f>(I186*21)/100</f>
        <v>0</v>
      </c>
      <c r="P186" t="s">
        <v>27</v>
      </c>
    </row>
    <row r="187" spans="1:16" x14ac:dyDescent="0.2">
      <c r="A187" s="33" t="s">
        <v>64</v>
      </c>
      <c r="E187" s="23" t="s">
        <v>60</v>
      </c>
    </row>
    <row r="188" spans="1:16" x14ac:dyDescent="0.2">
      <c r="A188" s="34" t="s">
        <v>65</v>
      </c>
      <c r="E188" s="35" t="s">
        <v>222</v>
      </c>
    </row>
    <row r="189" spans="1:16" ht="102" x14ac:dyDescent="0.2">
      <c r="A189" t="s">
        <v>67</v>
      </c>
      <c r="E189" s="23" t="s">
        <v>223</v>
      </c>
    </row>
    <row r="190" spans="1:16" x14ac:dyDescent="0.2">
      <c r="A190" s="25" t="s">
        <v>58</v>
      </c>
      <c r="B190" s="29">
        <v>46</v>
      </c>
      <c r="C190" s="29" t="s">
        <v>224</v>
      </c>
      <c r="D190" s="25" t="s">
        <v>60</v>
      </c>
      <c r="E190" s="30" t="s">
        <v>225</v>
      </c>
      <c r="F190" s="16" t="s">
        <v>71</v>
      </c>
      <c r="G190" s="31">
        <v>3</v>
      </c>
      <c r="H190" s="32"/>
      <c r="I190" s="32">
        <f>ROUND(ROUND(H190,2)*ROUND(G190,4),2)</f>
        <v>0</v>
      </c>
      <c r="J190" s="16" t="s">
        <v>63</v>
      </c>
      <c r="K190" s="25"/>
      <c r="L190" s="25"/>
      <c r="M190" s="25"/>
      <c r="O190">
        <f>(I190*21)/100</f>
        <v>0</v>
      </c>
      <c r="P190" t="s">
        <v>27</v>
      </c>
    </row>
    <row r="191" spans="1:16" x14ac:dyDescent="0.2">
      <c r="A191" s="33" t="s">
        <v>64</v>
      </c>
      <c r="E191" s="23" t="s">
        <v>60</v>
      </c>
    </row>
    <row r="192" spans="1:16" x14ac:dyDescent="0.2">
      <c r="A192" s="34" t="s">
        <v>65</v>
      </c>
      <c r="E192" s="35" t="s">
        <v>222</v>
      </c>
    </row>
    <row r="193" spans="1:16" ht="140.25" x14ac:dyDescent="0.2">
      <c r="A193" t="s">
        <v>67</v>
      </c>
      <c r="E193" s="23" t="s">
        <v>226</v>
      </c>
    </row>
    <row r="194" spans="1:16" x14ac:dyDescent="0.2">
      <c r="A194" s="25" t="s">
        <v>58</v>
      </c>
      <c r="B194" s="29">
        <v>47</v>
      </c>
      <c r="C194" s="29" t="s">
        <v>227</v>
      </c>
      <c r="D194" s="25" t="s">
        <v>60</v>
      </c>
      <c r="E194" s="30" t="s">
        <v>228</v>
      </c>
      <c r="F194" s="16" t="s">
        <v>71</v>
      </c>
      <c r="G194" s="31">
        <v>2</v>
      </c>
      <c r="H194" s="32"/>
      <c r="I194" s="32">
        <f>ROUND(ROUND(H194,2)*ROUND(G194,4),2)</f>
        <v>0</v>
      </c>
      <c r="J194" s="16" t="s">
        <v>63</v>
      </c>
      <c r="K194" s="25"/>
      <c r="L194" s="25"/>
      <c r="M194" s="25"/>
      <c r="O194">
        <f>(I194*21)/100</f>
        <v>0</v>
      </c>
      <c r="P194" t="s">
        <v>27</v>
      </c>
    </row>
    <row r="195" spans="1:16" x14ac:dyDescent="0.2">
      <c r="A195" s="33" t="s">
        <v>64</v>
      </c>
      <c r="E195" s="23" t="s">
        <v>60</v>
      </c>
    </row>
    <row r="196" spans="1:16" x14ac:dyDescent="0.2">
      <c r="A196" s="34" t="s">
        <v>65</v>
      </c>
      <c r="E196" s="35" t="s">
        <v>66</v>
      </c>
    </row>
    <row r="197" spans="1:16" ht="114.75" x14ac:dyDescent="0.2">
      <c r="A197" t="s">
        <v>67</v>
      </c>
      <c r="E197" s="23" t="s">
        <v>229</v>
      </c>
    </row>
    <row r="198" spans="1:16" x14ac:dyDescent="0.2">
      <c r="A198" s="25" t="s">
        <v>58</v>
      </c>
      <c r="B198" s="29">
        <v>48</v>
      </c>
      <c r="C198" s="29" t="s">
        <v>230</v>
      </c>
      <c r="D198" s="25" t="s">
        <v>60</v>
      </c>
      <c r="E198" s="30" t="s">
        <v>231</v>
      </c>
      <c r="F198" s="16" t="s">
        <v>71</v>
      </c>
      <c r="G198" s="31">
        <v>2</v>
      </c>
      <c r="H198" s="32"/>
      <c r="I198" s="32">
        <f>ROUND(ROUND(H198,2)*ROUND(G198,4),2)</f>
        <v>0</v>
      </c>
      <c r="J198" s="16" t="s">
        <v>63</v>
      </c>
      <c r="K198" s="25"/>
      <c r="L198" s="25"/>
      <c r="M198" s="25"/>
      <c r="O198">
        <f>(I198*21)/100</f>
        <v>0</v>
      </c>
      <c r="P198" t="s">
        <v>27</v>
      </c>
    </row>
    <row r="199" spans="1:16" x14ac:dyDescent="0.2">
      <c r="A199" s="33" t="s">
        <v>64</v>
      </c>
      <c r="E199" s="23" t="s">
        <v>60</v>
      </c>
    </row>
    <row r="200" spans="1:16" x14ac:dyDescent="0.2">
      <c r="A200" s="34" t="s">
        <v>65</v>
      </c>
      <c r="E200" s="35" t="s">
        <v>66</v>
      </c>
    </row>
    <row r="201" spans="1:16" ht="114.75" x14ac:dyDescent="0.2">
      <c r="A201" t="s">
        <v>67</v>
      </c>
      <c r="E201" s="23" t="s">
        <v>232</v>
      </c>
    </row>
    <row r="202" spans="1:16" ht="25.5" x14ac:dyDescent="0.2">
      <c r="A202" s="25" t="s">
        <v>58</v>
      </c>
      <c r="B202" s="29">
        <v>49</v>
      </c>
      <c r="C202" s="29" t="s">
        <v>233</v>
      </c>
      <c r="D202" s="25" t="s">
        <v>60</v>
      </c>
      <c r="E202" s="30" t="s">
        <v>234</v>
      </c>
      <c r="F202" s="16" t="s">
        <v>71</v>
      </c>
      <c r="G202" s="31">
        <v>1</v>
      </c>
      <c r="H202" s="32"/>
      <c r="I202" s="32">
        <f>ROUND(ROUND(H202,2)*ROUND(G202,4),2)</f>
        <v>0</v>
      </c>
      <c r="J202" s="16" t="s">
        <v>63</v>
      </c>
      <c r="K202" s="25"/>
      <c r="L202" s="25"/>
      <c r="M202" s="25"/>
      <c r="O202">
        <f>(I202*21)/100</f>
        <v>0</v>
      </c>
      <c r="P202" t="s">
        <v>27</v>
      </c>
    </row>
    <row r="203" spans="1:16" x14ac:dyDescent="0.2">
      <c r="A203" s="33" t="s">
        <v>64</v>
      </c>
      <c r="E203" s="23" t="s">
        <v>60</v>
      </c>
    </row>
    <row r="204" spans="1:16" x14ac:dyDescent="0.2">
      <c r="A204" s="34" t="s">
        <v>65</v>
      </c>
      <c r="E204" s="35" t="s">
        <v>66</v>
      </c>
    </row>
    <row r="205" spans="1:16" ht="102" x14ac:dyDescent="0.2">
      <c r="A205" t="s">
        <v>67</v>
      </c>
      <c r="E205" s="23" t="s">
        <v>235</v>
      </c>
    </row>
    <row r="206" spans="1:16" x14ac:dyDescent="0.2">
      <c r="A206" s="25" t="s">
        <v>58</v>
      </c>
      <c r="B206" s="29" t="s">
        <v>236</v>
      </c>
      <c r="C206" s="29" t="s">
        <v>237</v>
      </c>
      <c r="D206" s="25" t="s">
        <v>60</v>
      </c>
      <c r="E206" s="30" t="s">
        <v>238</v>
      </c>
      <c r="F206" s="16" t="s">
        <v>71</v>
      </c>
      <c r="G206" s="31">
        <v>2</v>
      </c>
      <c r="H206" s="32"/>
      <c r="I206" s="32">
        <f>ROUND(ROUND(H206,2)*ROUND(G206,4),2)</f>
        <v>0</v>
      </c>
      <c r="J206" s="16" t="s">
        <v>63</v>
      </c>
      <c r="K206" s="25"/>
      <c r="L206" s="25"/>
      <c r="M206" s="25"/>
      <c r="O206">
        <f>(I206*21)/100</f>
        <v>0</v>
      </c>
      <c r="P206" t="s">
        <v>27</v>
      </c>
    </row>
    <row r="207" spans="1:16" x14ac:dyDescent="0.2">
      <c r="A207" s="33" t="s">
        <v>64</v>
      </c>
      <c r="E207" s="23" t="s">
        <v>60</v>
      </c>
    </row>
    <row r="208" spans="1:16" x14ac:dyDescent="0.2">
      <c r="A208" s="34" t="s">
        <v>65</v>
      </c>
      <c r="E208" s="35" t="s">
        <v>97</v>
      </c>
    </row>
    <row r="209" spans="1:16" ht="76.5" x14ac:dyDescent="0.2">
      <c r="A209" t="s">
        <v>67</v>
      </c>
      <c r="E209" s="23" t="s">
        <v>239</v>
      </c>
    </row>
    <row r="210" spans="1:16" ht="25.5" x14ac:dyDescent="0.2">
      <c r="A210" s="25" t="s">
        <v>58</v>
      </c>
      <c r="B210" s="29" t="s">
        <v>240</v>
      </c>
      <c r="C210" s="29" t="s">
        <v>241</v>
      </c>
      <c r="D210" s="25" t="s">
        <v>60</v>
      </c>
      <c r="E210" s="30" t="s">
        <v>242</v>
      </c>
      <c r="F210" s="16" t="s">
        <v>243</v>
      </c>
      <c r="G210" s="31">
        <v>20.3</v>
      </c>
      <c r="H210" s="32"/>
      <c r="I210" s="32">
        <f>ROUND(ROUND(H210,2)*ROUND(G210,4),2)</f>
        <v>0</v>
      </c>
      <c r="J210" s="16" t="s">
        <v>63</v>
      </c>
      <c r="K210" s="25"/>
      <c r="L210" s="25"/>
      <c r="M210" s="25"/>
      <c r="O210">
        <f>(I210*21)/100</f>
        <v>0</v>
      </c>
      <c r="P210" t="s">
        <v>27</v>
      </c>
    </row>
    <row r="211" spans="1:16" x14ac:dyDescent="0.2">
      <c r="A211" s="33" t="s">
        <v>64</v>
      </c>
      <c r="E211" s="23" t="s">
        <v>60</v>
      </c>
    </row>
    <row r="212" spans="1:16" x14ac:dyDescent="0.2">
      <c r="A212" s="34" t="s">
        <v>65</v>
      </c>
      <c r="E212" s="35" t="s">
        <v>244</v>
      </c>
    </row>
    <row r="213" spans="1:16" ht="178.5" x14ac:dyDescent="0.2">
      <c r="A213" t="s">
        <v>67</v>
      </c>
      <c r="E213" s="23" t="s">
        <v>245</v>
      </c>
    </row>
    <row r="214" spans="1:16" ht="25.5" x14ac:dyDescent="0.2">
      <c r="A214" s="25" t="s">
        <v>58</v>
      </c>
      <c r="B214" s="29" t="s">
        <v>246</v>
      </c>
      <c r="C214" s="29" t="s">
        <v>247</v>
      </c>
      <c r="D214" s="25" t="s">
        <v>60</v>
      </c>
      <c r="E214" s="30" t="s">
        <v>248</v>
      </c>
      <c r="F214" s="16" t="s">
        <v>85</v>
      </c>
      <c r="G214" s="31">
        <v>2030</v>
      </c>
      <c r="H214" s="32"/>
      <c r="I214" s="32">
        <f>ROUND(ROUND(H214,2)*ROUND(G214,4),2)</f>
        <v>0</v>
      </c>
      <c r="J214" s="16" t="s">
        <v>63</v>
      </c>
      <c r="K214" s="25"/>
      <c r="L214" s="25"/>
      <c r="M214" s="25"/>
      <c r="O214">
        <f>(I214*21)/100</f>
        <v>0</v>
      </c>
      <c r="P214" t="s">
        <v>27</v>
      </c>
    </row>
    <row r="215" spans="1:16" x14ac:dyDescent="0.2">
      <c r="A215" s="33" t="s">
        <v>64</v>
      </c>
      <c r="E215" s="23" t="s">
        <v>60</v>
      </c>
    </row>
    <row r="216" spans="1:16" x14ac:dyDescent="0.2">
      <c r="A216" s="34" t="s">
        <v>65</v>
      </c>
      <c r="E216" s="35" t="s">
        <v>66</v>
      </c>
    </row>
    <row r="217" spans="1:16" ht="127.5" x14ac:dyDescent="0.2">
      <c r="A217" t="s">
        <v>67</v>
      </c>
      <c r="E217" s="23" t="s">
        <v>249</v>
      </c>
    </row>
    <row r="218" spans="1:16" x14ac:dyDescent="0.2">
      <c r="A218" s="25" t="s">
        <v>58</v>
      </c>
      <c r="B218" s="29">
        <v>53</v>
      </c>
      <c r="C218" s="29" t="s">
        <v>250</v>
      </c>
      <c r="D218" s="25" t="s">
        <v>60</v>
      </c>
      <c r="E218" s="30" t="s">
        <v>251</v>
      </c>
      <c r="F218" s="16" t="s">
        <v>85</v>
      </c>
      <c r="G218" s="31">
        <v>6150</v>
      </c>
      <c r="H218" s="32"/>
      <c r="I218" s="32">
        <f>ROUND(ROUND(H218,2)*ROUND(G218,4),2)</f>
        <v>0</v>
      </c>
      <c r="J218" s="16" t="s">
        <v>63</v>
      </c>
      <c r="K218" s="25"/>
      <c r="L218" s="25"/>
      <c r="M218" s="25"/>
      <c r="O218">
        <f>(I218*21)/100</f>
        <v>0</v>
      </c>
      <c r="P218" t="s">
        <v>27</v>
      </c>
    </row>
    <row r="219" spans="1:16" x14ac:dyDescent="0.2">
      <c r="A219" s="33" t="s">
        <v>64</v>
      </c>
      <c r="E219" s="23" t="s">
        <v>60</v>
      </c>
    </row>
    <row r="220" spans="1:16" x14ac:dyDescent="0.2">
      <c r="A220" s="34" t="s">
        <v>65</v>
      </c>
      <c r="E220" s="35" t="s">
        <v>97</v>
      </c>
    </row>
    <row r="221" spans="1:16" ht="165.75" x14ac:dyDescent="0.2">
      <c r="A221" t="s">
        <v>67</v>
      </c>
      <c r="E221" s="23" t="s">
        <v>252</v>
      </c>
    </row>
    <row r="222" spans="1:16" x14ac:dyDescent="0.2">
      <c r="A222" s="25" t="s">
        <v>58</v>
      </c>
      <c r="B222" s="29">
        <v>54</v>
      </c>
      <c r="C222" s="29" t="s">
        <v>253</v>
      </c>
      <c r="D222" s="25" t="s">
        <v>60</v>
      </c>
      <c r="E222" s="30" t="s">
        <v>254</v>
      </c>
      <c r="F222" s="16" t="s">
        <v>85</v>
      </c>
      <c r="G222" s="31">
        <v>6150</v>
      </c>
      <c r="H222" s="32"/>
      <c r="I222" s="32">
        <f>ROUND(ROUND(H222,2)*ROUND(G222,4),2)</f>
        <v>0</v>
      </c>
      <c r="J222" s="16" t="s">
        <v>63</v>
      </c>
      <c r="K222" s="25"/>
      <c r="L222" s="25"/>
      <c r="M222" s="25"/>
      <c r="O222">
        <f>(I222*21)/100</f>
        <v>0</v>
      </c>
      <c r="P222" t="s">
        <v>27</v>
      </c>
    </row>
    <row r="223" spans="1:16" x14ac:dyDescent="0.2">
      <c r="A223" s="33" t="s">
        <v>64</v>
      </c>
      <c r="E223" s="23" t="s">
        <v>60</v>
      </c>
    </row>
    <row r="224" spans="1:16" x14ac:dyDescent="0.2">
      <c r="A224" s="34" t="s">
        <v>65</v>
      </c>
      <c r="E224" s="35" t="s">
        <v>66</v>
      </c>
    </row>
    <row r="225" spans="1:16" ht="127.5" x14ac:dyDescent="0.2">
      <c r="A225" t="s">
        <v>67</v>
      </c>
      <c r="E225" s="23" t="s">
        <v>249</v>
      </c>
    </row>
    <row r="226" spans="1:16" x14ac:dyDescent="0.2">
      <c r="A226" s="25" t="s">
        <v>58</v>
      </c>
      <c r="B226" s="29">
        <v>55</v>
      </c>
      <c r="C226" s="29" t="s">
        <v>255</v>
      </c>
      <c r="D226" s="25" t="s">
        <v>60</v>
      </c>
      <c r="E226" s="30" t="s">
        <v>256</v>
      </c>
      <c r="F226" s="16" t="s">
        <v>257</v>
      </c>
      <c r="G226" s="31">
        <v>3</v>
      </c>
      <c r="H226" s="32"/>
      <c r="I226" s="32">
        <f>ROUND(ROUND(H226,2)*ROUND(G226,4),2)</f>
        <v>0</v>
      </c>
      <c r="J226" s="16" t="s">
        <v>63</v>
      </c>
      <c r="K226" s="25"/>
      <c r="L226" s="25"/>
      <c r="M226" s="25"/>
      <c r="O226">
        <f>(I226*21)/100</f>
        <v>0</v>
      </c>
      <c r="P226" t="s">
        <v>27</v>
      </c>
    </row>
    <row r="227" spans="1:16" x14ac:dyDescent="0.2">
      <c r="A227" s="33" t="s">
        <v>64</v>
      </c>
      <c r="E227" s="23" t="s">
        <v>60</v>
      </c>
    </row>
    <row r="228" spans="1:16" x14ac:dyDescent="0.2">
      <c r="A228" s="34" t="s">
        <v>65</v>
      </c>
      <c r="E228" s="35" t="s">
        <v>66</v>
      </c>
    </row>
    <row r="229" spans="1:16" ht="140.25" x14ac:dyDescent="0.2">
      <c r="A229" t="s">
        <v>67</v>
      </c>
      <c r="E229" s="23" t="s">
        <v>258</v>
      </c>
    </row>
    <row r="230" spans="1:16" x14ac:dyDescent="0.2">
      <c r="A230" s="25" t="s">
        <v>58</v>
      </c>
      <c r="B230" s="29">
        <v>56</v>
      </c>
      <c r="C230" s="29" t="s">
        <v>259</v>
      </c>
      <c r="D230" s="25" t="s">
        <v>60</v>
      </c>
      <c r="E230" s="30" t="s">
        <v>260</v>
      </c>
      <c r="F230" s="16" t="s">
        <v>85</v>
      </c>
      <c r="G230" s="31">
        <v>6150</v>
      </c>
      <c r="H230" s="32"/>
      <c r="I230" s="32">
        <f>ROUND(ROUND(H230,2)*ROUND(G230,4),2)</f>
        <v>0</v>
      </c>
      <c r="J230" s="16" t="s">
        <v>63</v>
      </c>
      <c r="K230" s="25"/>
      <c r="L230" s="25"/>
      <c r="M230" s="25"/>
      <c r="O230">
        <f>(I230*21)/100</f>
        <v>0</v>
      </c>
      <c r="P230" t="s">
        <v>27</v>
      </c>
    </row>
    <row r="231" spans="1:16" x14ac:dyDescent="0.2">
      <c r="A231" s="33" t="s">
        <v>64</v>
      </c>
      <c r="E231" s="23" t="s">
        <v>60</v>
      </c>
    </row>
    <row r="232" spans="1:16" x14ac:dyDescent="0.2">
      <c r="A232" s="34" t="s">
        <v>65</v>
      </c>
      <c r="E232" s="35" t="s">
        <v>66</v>
      </c>
    </row>
    <row r="233" spans="1:16" ht="140.25" x14ac:dyDescent="0.2">
      <c r="A233" t="s">
        <v>67</v>
      </c>
      <c r="E233" s="23" t="s">
        <v>261</v>
      </c>
    </row>
    <row r="234" spans="1:16" x14ac:dyDescent="0.2">
      <c r="A234" s="25" t="s">
        <v>58</v>
      </c>
      <c r="B234" s="29">
        <v>57</v>
      </c>
      <c r="C234" s="29" t="s">
        <v>262</v>
      </c>
      <c r="D234" s="25" t="s">
        <v>60</v>
      </c>
      <c r="E234" s="30" t="s">
        <v>263</v>
      </c>
      <c r="F234" s="16" t="s">
        <v>71</v>
      </c>
      <c r="G234" s="31">
        <v>4</v>
      </c>
      <c r="H234" s="32"/>
      <c r="I234" s="32">
        <f>ROUND(ROUND(H234,2)*ROUND(G234,4),2)</f>
        <v>0</v>
      </c>
      <c r="J234" s="16" t="s">
        <v>63</v>
      </c>
      <c r="K234" s="25"/>
      <c r="L234" s="25"/>
      <c r="M234" s="25"/>
      <c r="O234">
        <f>(I234*21)/100</f>
        <v>0</v>
      </c>
      <c r="P234" t="s">
        <v>27</v>
      </c>
    </row>
    <row r="235" spans="1:16" x14ac:dyDescent="0.2">
      <c r="A235" s="33" t="s">
        <v>64</v>
      </c>
      <c r="E235" s="23" t="s">
        <v>60</v>
      </c>
    </row>
    <row r="236" spans="1:16" x14ac:dyDescent="0.2">
      <c r="A236" s="34" t="s">
        <v>65</v>
      </c>
      <c r="E236" s="35" t="s">
        <v>97</v>
      </c>
    </row>
    <row r="237" spans="1:16" ht="153" x14ac:dyDescent="0.2">
      <c r="A237" t="s">
        <v>67</v>
      </c>
      <c r="E237" s="23" t="s">
        <v>264</v>
      </c>
    </row>
    <row r="238" spans="1:16" x14ac:dyDescent="0.2">
      <c r="A238" s="25" t="s">
        <v>58</v>
      </c>
      <c r="B238" s="29">
        <v>58</v>
      </c>
      <c r="C238" s="29" t="s">
        <v>265</v>
      </c>
      <c r="D238" s="25" t="s">
        <v>60</v>
      </c>
      <c r="E238" s="30" t="s">
        <v>266</v>
      </c>
      <c r="F238" s="16" t="s">
        <v>71</v>
      </c>
      <c r="G238" s="31">
        <v>4</v>
      </c>
      <c r="H238" s="32"/>
      <c r="I238" s="32">
        <f>ROUND(ROUND(H238,2)*ROUND(G238,4),2)</f>
        <v>0</v>
      </c>
      <c r="J238" s="16" t="s">
        <v>63</v>
      </c>
      <c r="K238" s="25"/>
      <c r="L238" s="25"/>
      <c r="M238" s="25"/>
      <c r="O238">
        <f>(I238*21)/100</f>
        <v>0</v>
      </c>
      <c r="P238" t="s">
        <v>27</v>
      </c>
    </row>
    <row r="239" spans="1:16" x14ac:dyDescent="0.2">
      <c r="A239" s="33" t="s">
        <v>64</v>
      </c>
      <c r="E239" s="23" t="s">
        <v>60</v>
      </c>
    </row>
    <row r="240" spans="1:16" x14ac:dyDescent="0.2">
      <c r="A240" s="34" t="s">
        <v>65</v>
      </c>
      <c r="E240" s="35" t="s">
        <v>97</v>
      </c>
    </row>
    <row r="241" spans="1:16" ht="127.5" x14ac:dyDescent="0.2">
      <c r="A241" t="s">
        <v>67</v>
      </c>
      <c r="E241" s="23" t="s">
        <v>267</v>
      </c>
    </row>
    <row r="242" spans="1:16" x14ac:dyDescent="0.2">
      <c r="A242" s="25" t="s">
        <v>58</v>
      </c>
      <c r="B242" s="29">
        <v>59</v>
      </c>
      <c r="C242" s="29" t="s">
        <v>268</v>
      </c>
      <c r="D242" s="25" t="s">
        <v>60</v>
      </c>
      <c r="E242" s="30" t="s">
        <v>269</v>
      </c>
      <c r="F242" s="16" t="s">
        <v>71</v>
      </c>
      <c r="G242" s="31">
        <v>1</v>
      </c>
      <c r="H242" s="32"/>
      <c r="I242" s="32">
        <f>ROUND(ROUND(H242,2)*ROUND(G242,4),2)</f>
        <v>0</v>
      </c>
      <c r="J242" s="16" t="s">
        <v>63</v>
      </c>
      <c r="K242" s="25"/>
      <c r="L242" s="25"/>
      <c r="M242" s="25"/>
      <c r="O242">
        <f>(I242*21)/100</f>
        <v>0</v>
      </c>
      <c r="P242" t="s">
        <v>27</v>
      </c>
    </row>
    <row r="243" spans="1:16" x14ac:dyDescent="0.2">
      <c r="A243" s="33" t="s">
        <v>64</v>
      </c>
      <c r="E243" s="23" t="s">
        <v>60</v>
      </c>
    </row>
    <row r="244" spans="1:16" x14ac:dyDescent="0.2">
      <c r="A244" s="34" t="s">
        <v>65</v>
      </c>
      <c r="E244" s="35" t="s">
        <v>66</v>
      </c>
    </row>
    <row r="245" spans="1:16" ht="153" x14ac:dyDescent="0.2">
      <c r="A245" t="s">
        <v>67</v>
      </c>
      <c r="E245" s="23" t="s">
        <v>264</v>
      </c>
    </row>
    <row r="246" spans="1:16" x14ac:dyDescent="0.2">
      <c r="A246" s="25" t="s">
        <v>58</v>
      </c>
      <c r="B246" s="29">
        <v>60</v>
      </c>
      <c r="C246" s="29" t="s">
        <v>270</v>
      </c>
      <c r="D246" s="25" t="s">
        <v>60</v>
      </c>
      <c r="E246" s="30" t="s">
        <v>271</v>
      </c>
      <c r="F246" s="16" t="s">
        <v>71</v>
      </c>
      <c r="G246" s="31">
        <v>1</v>
      </c>
      <c r="H246" s="32"/>
      <c r="I246" s="32">
        <f>ROUND(ROUND(H246,2)*ROUND(G246,4),2)</f>
        <v>0</v>
      </c>
      <c r="J246" s="16" t="s">
        <v>63</v>
      </c>
      <c r="K246" s="25"/>
      <c r="L246" s="25"/>
      <c r="M246" s="25"/>
      <c r="O246">
        <f>(I246*21)/100</f>
        <v>0</v>
      </c>
      <c r="P246" t="s">
        <v>27</v>
      </c>
    </row>
    <row r="247" spans="1:16" x14ac:dyDescent="0.2">
      <c r="A247" s="33" t="s">
        <v>64</v>
      </c>
      <c r="E247" s="23" t="s">
        <v>60</v>
      </c>
    </row>
    <row r="248" spans="1:16" x14ac:dyDescent="0.2">
      <c r="A248" s="34" t="s">
        <v>65</v>
      </c>
      <c r="E248" s="35" t="s">
        <v>66</v>
      </c>
    </row>
    <row r="249" spans="1:16" ht="127.5" x14ac:dyDescent="0.2">
      <c r="A249" t="s">
        <v>67</v>
      </c>
      <c r="E249" s="23" t="s">
        <v>267</v>
      </c>
    </row>
    <row r="250" spans="1:16" x14ac:dyDescent="0.2">
      <c r="A250" s="25" t="s">
        <v>58</v>
      </c>
      <c r="B250" s="29">
        <v>61</v>
      </c>
      <c r="C250" s="29" t="s">
        <v>272</v>
      </c>
      <c r="D250" s="25" t="s">
        <v>60</v>
      </c>
      <c r="E250" s="30" t="s">
        <v>273</v>
      </c>
      <c r="F250" s="16" t="s">
        <v>71</v>
      </c>
      <c r="G250" s="31">
        <v>4</v>
      </c>
      <c r="H250" s="32"/>
      <c r="I250" s="32">
        <f>ROUND(ROUND(H250,2)*ROUND(G250,4),2)</f>
        <v>0</v>
      </c>
      <c r="J250" s="16" t="s">
        <v>63</v>
      </c>
      <c r="K250" s="25"/>
      <c r="L250" s="25"/>
      <c r="M250" s="25"/>
      <c r="O250">
        <f>(I250*21)/100</f>
        <v>0</v>
      </c>
      <c r="P250" t="s">
        <v>27</v>
      </c>
    </row>
    <row r="251" spans="1:16" x14ac:dyDescent="0.2">
      <c r="A251" s="33" t="s">
        <v>64</v>
      </c>
      <c r="E251" s="23" t="s">
        <v>60</v>
      </c>
    </row>
    <row r="252" spans="1:16" x14ac:dyDescent="0.2">
      <c r="A252" s="34" t="s">
        <v>65</v>
      </c>
      <c r="E252" s="35" t="s">
        <v>60</v>
      </c>
    </row>
    <row r="253" spans="1:16" ht="127.5" x14ac:dyDescent="0.2">
      <c r="A253" t="s">
        <v>67</v>
      </c>
      <c r="E253" s="23" t="s">
        <v>274</v>
      </c>
    </row>
    <row r="254" spans="1:16" x14ac:dyDescent="0.2">
      <c r="A254" s="25" t="s">
        <v>58</v>
      </c>
      <c r="B254" s="29">
        <v>62</v>
      </c>
      <c r="C254" s="29" t="s">
        <v>275</v>
      </c>
      <c r="D254" s="25" t="s">
        <v>60</v>
      </c>
      <c r="E254" s="30" t="s">
        <v>276</v>
      </c>
      <c r="F254" s="16" t="s">
        <v>71</v>
      </c>
      <c r="G254" s="31">
        <v>2</v>
      </c>
      <c r="H254" s="32"/>
      <c r="I254" s="32">
        <f>ROUND(ROUND(H254,2)*ROUND(G254,4),2)</f>
        <v>0</v>
      </c>
      <c r="J254" s="16" t="s">
        <v>63</v>
      </c>
      <c r="K254" s="25"/>
      <c r="L254" s="25"/>
      <c r="M254" s="25"/>
      <c r="O254">
        <f>(I254*21)/100</f>
        <v>0</v>
      </c>
      <c r="P254" t="s">
        <v>27</v>
      </c>
    </row>
    <row r="255" spans="1:16" x14ac:dyDescent="0.2">
      <c r="A255" s="33" t="s">
        <v>64</v>
      </c>
      <c r="E255" s="23" t="s">
        <v>60</v>
      </c>
    </row>
    <row r="256" spans="1:16" x14ac:dyDescent="0.2">
      <c r="A256" s="34" t="s">
        <v>65</v>
      </c>
      <c r="E256" s="35" t="s">
        <v>66</v>
      </c>
    </row>
    <row r="257" spans="1:16" ht="140.25" x14ac:dyDescent="0.2">
      <c r="A257" t="s">
        <v>67</v>
      </c>
      <c r="E257" s="23" t="s">
        <v>277</v>
      </c>
    </row>
    <row r="258" spans="1:16" x14ac:dyDescent="0.2">
      <c r="A258" s="25" t="s">
        <v>58</v>
      </c>
      <c r="B258" s="29">
        <v>63</v>
      </c>
      <c r="C258" s="29" t="s">
        <v>278</v>
      </c>
      <c r="D258" s="25" t="s">
        <v>60</v>
      </c>
      <c r="E258" s="30" t="s">
        <v>279</v>
      </c>
      <c r="F258" s="16" t="s">
        <v>71</v>
      </c>
      <c r="G258" s="31">
        <v>1</v>
      </c>
      <c r="H258" s="32"/>
      <c r="I258" s="32">
        <f>ROUND(ROUND(H258,2)*ROUND(G258,4),2)</f>
        <v>0</v>
      </c>
      <c r="J258" s="16" t="s">
        <v>280</v>
      </c>
      <c r="K258" s="25"/>
      <c r="L258" s="25"/>
      <c r="M258" s="25"/>
      <c r="O258">
        <f>(I258*21)/100</f>
        <v>0</v>
      </c>
      <c r="P258" t="s">
        <v>27</v>
      </c>
    </row>
    <row r="259" spans="1:16" x14ac:dyDescent="0.2">
      <c r="A259" s="33" t="s">
        <v>64</v>
      </c>
      <c r="E259" s="23" t="s">
        <v>60</v>
      </c>
    </row>
    <row r="260" spans="1:16" x14ac:dyDescent="0.2">
      <c r="A260" s="34" t="s">
        <v>65</v>
      </c>
      <c r="E260" s="35" t="s">
        <v>66</v>
      </c>
    </row>
    <row r="261" spans="1:16" ht="127.5" x14ac:dyDescent="0.2">
      <c r="A261" t="s">
        <v>67</v>
      </c>
      <c r="E261" s="23" t="s">
        <v>281</v>
      </c>
    </row>
    <row r="262" spans="1:16" x14ac:dyDescent="0.2">
      <c r="A262" s="25" t="s">
        <v>58</v>
      </c>
      <c r="B262" s="29">
        <v>64</v>
      </c>
      <c r="C262" s="29" t="s">
        <v>282</v>
      </c>
      <c r="D262" s="25" t="s">
        <v>60</v>
      </c>
      <c r="E262" s="30" t="s">
        <v>283</v>
      </c>
      <c r="F262" s="16" t="s">
        <v>71</v>
      </c>
      <c r="G262" s="31">
        <v>1</v>
      </c>
      <c r="H262" s="32"/>
      <c r="I262" s="32">
        <f>ROUND(ROUND(H262,2)*ROUND(G262,4),2)</f>
        <v>0</v>
      </c>
      <c r="J262" s="16" t="s">
        <v>280</v>
      </c>
      <c r="K262" s="25"/>
      <c r="L262" s="25"/>
      <c r="M262" s="25"/>
      <c r="O262">
        <f>(I262*21)/100</f>
        <v>0</v>
      </c>
      <c r="P262" t="s">
        <v>27</v>
      </c>
    </row>
    <row r="263" spans="1:16" x14ac:dyDescent="0.2">
      <c r="A263" s="33" t="s">
        <v>64</v>
      </c>
      <c r="E263" s="23" t="s">
        <v>60</v>
      </c>
    </row>
    <row r="264" spans="1:16" x14ac:dyDescent="0.2">
      <c r="A264" s="34" t="s">
        <v>65</v>
      </c>
      <c r="E264" s="35" t="s">
        <v>66</v>
      </c>
    </row>
    <row r="265" spans="1:16" ht="140.25" x14ac:dyDescent="0.2">
      <c r="A265" t="s">
        <v>67</v>
      </c>
      <c r="E265" s="23" t="s">
        <v>284</v>
      </c>
    </row>
    <row r="266" spans="1:16" x14ac:dyDescent="0.2">
      <c r="A266" s="25" t="s">
        <v>58</v>
      </c>
      <c r="B266" s="29">
        <v>65</v>
      </c>
      <c r="C266" s="29" t="s">
        <v>286</v>
      </c>
      <c r="D266" s="25" t="s">
        <v>60</v>
      </c>
      <c r="E266" s="30" t="s">
        <v>287</v>
      </c>
      <c r="F266" s="16" t="s">
        <v>71</v>
      </c>
      <c r="G266" s="31">
        <v>1</v>
      </c>
      <c r="H266" s="32"/>
      <c r="I266" s="32">
        <f>ROUND(ROUND(H266,2)*ROUND(G266,4),2)</f>
        <v>0</v>
      </c>
      <c r="J266" s="16" t="s">
        <v>280</v>
      </c>
      <c r="K266" s="25"/>
      <c r="L266" s="25"/>
      <c r="M266" s="25"/>
      <c r="O266">
        <f>(I266*21)/100</f>
        <v>0</v>
      </c>
      <c r="P266" t="s">
        <v>27</v>
      </c>
    </row>
    <row r="267" spans="1:16" x14ac:dyDescent="0.2">
      <c r="A267" s="33" t="s">
        <v>64</v>
      </c>
      <c r="E267" s="23" t="s">
        <v>60</v>
      </c>
    </row>
    <row r="268" spans="1:16" x14ac:dyDescent="0.2">
      <c r="A268" s="34" t="s">
        <v>65</v>
      </c>
      <c r="E268" s="35" t="s">
        <v>66</v>
      </c>
    </row>
    <row r="269" spans="1:16" ht="140.25" x14ac:dyDescent="0.2">
      <c r="A269" t="s">
        <v>67</v>
      </c>
      <c r="E269" s="23" t="s">
        <v>288</v>
      </c>
    </row>
    <row r="270" spans="1:16" x14ac:dyDescent="0.2">
      <c r="A270" s="25" t="s">
        <v>58</v>
      </c>
      <c r="B270" s="29">
        <v>66</v>
      </c>
      <c r="C270" s="29" t="s">
        <v>289</v>
      </c>
      <c r="D270" s="25" t="s">
        <v>60</v>
      </c>
      <c r="E270" s="30" t="s">
        <v>290</v>
      </c>
      <c r="F270" s="16" t="s">
        <v>71</v>
      </c>
      <c r="G270" s="31">
        <v>3</v>
      </c>
      <c r="H270" s="32"/>
      <c r="I270" s="32">
        <f>ROUND(ROUND(H270,2)*ROUND(G270,4),2)</f>
        <v>0</v>
      </c>
      <c r="J270" s="16" t="s">
        <v>280</v>
      </c>
      <c r="K270" s="25"/>
      <c r="L270" s="25"/>
      <c r="M270" s="25"/>
      <c r="O270">
        <f>(I270*21)/100</f>
        <v>0</v>
      </c>
      <c r="P270" t="s">
        <v>27</v>
      </c>
    </row>
    <row r="271" spans="1:16" x14ac:dyDescent="0.2">
      <c r="A271" s="33" t="s">
        <v>64</v>
      </c>
      <c r="E271" s="23" t="s">
        <v>60</v>
      </c>
    </row>
    <row r="272" spans="1:16" x14ac:dyDescent="0.2">
      <c r="A272" s="34" t="s">
        <v>65</v>
      </c>
      <c r="E272" s="35" t="s">
        <v>66</v>
      </c>
    </row>
    <row r="273" spans="1:16" ht="127.5" x14ac:dyDescent="0.2">
      <c r="A273" t="s">
        <v>67</v>
      </c>
      <c r="E273" s="23" t="s">
        <v>291</v>
      </c>
    </row>
    <row r="274" spans="1:16" x14ac:dyDescent="0.2">
      <c r="A274" s="25" t="s">
        <v>58</v>
      </c>
      <c r="B274" s="29">
        <v>67</v>
      </c>
      <c r="C274" s="29" t="s">
        <v>292</v>
      </c>
      <c r="D274" s="25" t="s">
        <v>60</v>
      </c>
      <c r="E274" s="30" t="s">
        <v>293</v>
      </c>
      <c r="F274" s="16" t="s">
        <v>71</v>
      </c>
      <c r="G274" s="31">
        <v>3</v>
      </c>
      <c r="H274" s="32"/>
      <c r="I274" s="32">
        <f>ROUND(ROUND(H274,2)*ROUND(G274,4),2)</f>
        <v>0</v>
      </c>
      <c r="J274" s="16" t="s">
        <v>280</v>
      </c>
      <c r="K274" s="25"/>
      <c r="L274" s="25"/>
      <c r="M274" s="25"/>
      <c r="O274">
        <f>(I274*21)/100</f>
        <v>0</v>
      </c>
      <c r="P274" t="s">
        <v>27</v>
      </c>
    </row>
    <row r="275" spans="1:16" x14ac:dyDescent="0.2">
      <c r="A275" s="33" t="s">
        <v>64</v>
      </c>
      <c r="E275" s="23" t="s">
        <v>60</v>
      </c>
    </row>
    <row r="276" spans="1:16" x14ac:dyDescent="0.2">
      <c r="A276" s="34" t="s">
        <v>65</v>
      </c>
      <c r="E276" s="35" t="s">
        <v>66</v>
      </c>
    </row>
    <row r="277" spans="1:16" ht="114.75" x14ac:dyDescent="0.2">
      <c r="A277" t="s">
        <v>67</v>
      </c>
      <c r="E277" s="23" t="s">
        <v>294</v>
      </c>
    </row>
    <row r="278" spans="1:16" x14ac:dyDescent="0.2">
      <c r="A278" s="25" t="s">
        <v>58</v>
      </c>
      <c r="B278" s="29">
        <v>68</v>
      </c>
      <c r="C278" s="29" t="s">
        <v>295</v>
      </c>
      <c r="D278" s="25" t="s">
        <v>60</v>
      </c>
      <c r="E278" s="30" t="s">
        <v>296</v>
      </c>
      <c r="F278" s="16" t="s">
        <v>71</v>
      </c>
      <c r="G278" s="31">
        <v>1</v>
      </c>
      <c r="H278" s="32"/>
      <c r="I278" s="32">
        <f>ROUND(ROUND(H278,2)*ROUND(G278,4),2)</f>
        <v>0</v>
      </c>
      <c r="J278" s="16" t="s">
        <v>280</v>
      </c>
      <c r="K278" s="25"/>
      <c r="L278" s="25"/>
      <c r="M278" s="25"/>
      <c r="O278">
        <f>(I278*21)/100</f>
        <v>0</v>
      </c>
      <c r="P278" t="s">
        <v>27</v>
      </c>
    </row>
    <row r="279" spans="1:16" x14ac:dyDescent="0.2">
      <c r="A279" s="33" t="s">
        <v>64</v>
      </c>
      <c r="E279" s="23" t="s">
        <v>60</v>
      </c>
    </row>
    <row r="280" spans="1:16" x14ac:dyDescent="0.2">
      <c r="A280" s="34" t="s">
        <v>65</v>
      </c>
      <c r="E280" s="35" t="s">
        <v>66</v>
      </c>
    </row>
    <row r="281" spans="1:16" ht="114.75" x14ac:dyDescent="0.2">
      <c r="A281" t="s">
        <v>67</v>
      </c>
      <c r="E281" s="23" t="s">
        <v>297</v>
      </c>
    </row>
    <row r="282" spans="1:16" x14ac:dyDescent="0.2">
      <c r="A282" s="25" t="s">
        <v>58</v>
      </c>
      <c r="B282" s="29">
        <v>69</v>
      </c>
      <c r="C282" s="29" t="s">
        <v>298</v>
      </c>
      <c r="D282" s="25" t="s">
        <v>60</v>
      </c>
      <c r="E282" s="30" t="s">
        <v>299</v>
      </c>
      <c r="F282" s="16" t="s">
        <v>71</v>
      </c>
      <c r="G282" s="31">
        <v>1</v>
      </c>
      <c r="H282" s="32"/>
      <c r="I282" s="32">
        <f>ROUND(ROUND(H282,2)*ROUND(G282,4),2)</f>
        <v>0</v>
      </c>
      <c r="J282" s="16" t="s">
        <v>280</v>
      </c>
      <c r="K282" s="25"/>
      <c r="L282" s="25"/>
      <c r="M282" s="25"/>
      <c r="O282">
        <f>(I282*21)/100</f>
        <v>0</v>
      </c>
      <c r="P282" t="s">
        <v>27</v>
      </c>
    </row>
    <row r="283" spans="1:16" x14ac:dyDescent="0.2">
      <c r="A283" s="33" t="s">
        <v>64</v>
      </c>
      <c r="E283" s="23" t="s">
        <v>60</v>
      </c>
    </row>
    <row r="284" spans="1:16" x14ac:dyDescent="0.2">
      <c r="A284" s="34" t="s">
        <v>65</v>
      </c>
      <c r="E284" s="35" t="s">
        <v>66</v>
      </c>
    </row>
    <row r="285" spans="1:16" ht="114.75" x14ac:dyDescent="0.2">
      <c r="A285" t="s">
        <v>67</v>
      </c>
      <c r="E285" s="23" t="s">
        <v>300</v>
      </c>
    </row>
    <row r="286" spans="1:16" x14ac:dyDescent="0.2">
      <c r="A286" s="25" t="s">
        <v>58</v>
      </c>
      <c r="B286" s="29">
        <v>70</v>
      </c>
      <c r="C286" s="29" t="s">
        <v>301</v>
      </c>
      <c r="D286" s="25" t="s">
        <v>60</v>
      </c>
      <c r="E286" s="30" t="s">
        <v>302</v>
      </c>
      <c r="F286" s="16" t="s">
        <v>71</v>
      </c>
      <c r="G286" s="31">
        <v>4</v>
      </c>
      <c r="H286" s="32"/>
      <c r="I286" s="32">
        <f>ROUND(ROUND(H286,2)*ROUND(G286,4),2)</f>
        <v>0</v>
      </c>
      <c r="J286" s="16" t="s">
        <v>280</v>
      </c>
      <c r="K286" s="25"/>
      <c r="L286" s="25"/>
      <c r="M286" s="25"/>
      <c r="O286">
        <f>(I286*21)/100</f>
        <v>0</v>
      </c>
      <c r="P286" t="s">
        <v>27</v>
      </c>
    </row>
    <row r="287" spans="1:16" x14ac:dyDescent="0.2">
      <c r="A287" s="33" t="s">
        <v>64</v>
      </c>
      <c r="E287" s="23" t="s">
        <v>303</v>
      </c>
    </row>
    <row r="288" spans="1:16" x14ac:dyDescent="0.2">
      <c r="A288" s="34" t="s">
        <v>65</v>
      </c>
      <c r="E288" s="35" t="s">
        <v>66</v>
      </c>
    </row>
    <row r="289" spans="1:18" ht="114.75" x14ac:dyDescent="0.2">
      <c r="A289" t="s">
        <v>67</v>
      </c>
      <c r="E289" s="23" t="s">
        <v>304</v>
      </c>
    </row>
    <row r="290" spans="1:18" x14ac:dyDescent="0.2">
      <c r="A290" s="25" t="s">
        <v>58</v>
      </c>
      <c r="B290" s="29">
        <v>71</v>
      </c>
      <c r="C290" s="29" t="s">
        <v>305</v>
      </c>
      <c r="D290" s="25" t="s">
        <v>60</v>
      </c>
      <c r="E290" s="30" t="s">
        <v>306</v>
      </c>
      <c r="F290" s="16" t="s">
        <v>71</v>
      </c>
      <c r="G290" s="31">
        <v>4</v>
      </c>
      <c r="H290" s="32"/>
      <c r="I290" s="32">
        <f>ROUND(ROUND(H290,2)*ROUND(G290,4),2)</f>
        <v>0</v>
      </c>
      <c r="J290" s="16" t="s">
        <v>280</v>
      </c>
      <c r="K290" s="25"/>
      <c r="L290" s="25"/>
      <c r="M290" s="25"/>
      <c r="O290">
        <f>(I290*21)/100</f>
        <v>0</v>
      </c>
      <c r="P290" t="s">
        <v>27</v>
      </c>
    </row>
    <row r="291" spans="1:18" x14ac:dyDescent="0.2">
      <c r="A291" s="33" t="s">
        <v>64</v>
      </c>
      <c r="E291" s="23" t="s">
        <v>60</v>
      </c>
    </row>
    <row r="292" spans="1:18" x14ac:dyDescent="0.2">
      <c r="A292" s="34" t="s">
        <v>65</v>
      </c>
      <c r="E292" s="35" t="s">
        <v>66</v>
      </c>
    </row>
    <row r="293" spans="1:18" ht="127.5" x14ac:dyDescent="0.2">
      <c r="A293" t="s">
        <v>67</v>
      </c>
      <c r="E293" s="23" t="s">
        <v>307</v>
      </c>
    </row>
    <row r="294" spans="1:18" ht="12.75" customHeight="1" x14ac:dyDescent="0.2">
      <c r="A294" t="s">
        <v>56</v>
      </c>
      <c r="C294" s="36" t="s">
        <v>27</v>
      </c>
      <c r="E294" s="27" t="s">
        <v>308</v>
      </c>
      <c r="I294" s="37">
        <f>0+Q294</f>
        <v>0</v>
      </c>
      <c r="O294">
        <f>0+R294</f>
        <v>0</v>
      </c>
      <c r="Q294">
        <f>0+I295+I299+I303+I307+I311+I315+I319+I323+I327+I331+I335</f>
        <v>0</v>
      </c>
      <c r="R294">
        <f>0+O295+O299+O303+O307+O311+O315+O319+O323+O327+O331+O335</f>
        <v>0</v>
      </c>
    </row>
    <row r="295" spans="1:18" x14ac:dyDescent="0.2">
      <c r="A295" s="25" t="s">
        <v>58</v>
      </c>
      <c r="B295" s="29">
        <v>72</v>
      </c>
      <c r="C295" s="29" t="s">
        <v>309</v>
      </c>
      <c r="D295" s="25" t="s">
        <v>60</v>
      </c>
      <c r="E295" s="30" t="s">
        <v>310</v>
      </c>
      <c r="F295" s="16" t="s">
        <v>71</v>
      </c>
      <c r="G295" s="31">
        <v>1</v>
      </c>
      <c r="H295" s="32"/>
      <c r="I295" s="32">
        <f>ROUND(ROUND(H295,2)*ROUND(G295,4),2)</f>
        <v>0</v>
      </c>
      <c r="J295" s="16" t="s">
        <v>63</v>
      </c>
      <c r="K295" s="25"/>
      <c r="L295" s="25"/>
      <c r="M295" s="25"/>
      <c r="O295">
        <f>(I295*21)/100</f>
        <v>0</v>
      </c>
      <c r="P295" t="s">
        <v>27</v>
      </c>
    </row>
    <row r="296" spans="1:18" x14ac:dyDescent="0.2">
      <c r="A296" s="33" t="s">
        <v>64</v>
      </c>
      <c r="E296" s="23" t="s">
        <v>60</v>
      </c>
    </row>
    <row r="297" spans="1:18" x14ac:dyDescent="0.2">
      <c r="A297" s="34" t="s">
        <v>65</v>
      </c>
      <c r="E297" s="35" t="s">
        <v>311</v>
      </c>
    </row>
    <row r="298" spans="1:18" ht="140.25" x14ac:dyDescent="0.2">
      <c r="A298" t="s">
        <v>67</v>
      </c>
      <c r="E298" s="23" t="s">
        <v>312</v>
      </c>
    </row>
    <row r="299" spans="1:18" x14ac:dyDescent="0.2">
      <c r="A299" s="25" t="s">
        <v>58</v>
      </c>
      <c r="B299" s="29">
        <v>73</v>
      </c>
      <c r="C299" s="29" t="s">
        <v>313</v>
      </c>
      <c r="D299" s="25" t="s">
        <v>60</v>
      </c>
      <c r="E299" s="30" t="s">
        <v>314</v>
      </c>
      <c r="F299" s="16" t="s">
        <v>71</v>
      </c>
      <c r="G299" s="31">
        <v>1</v>
      </c>
      <c r="H299" s="32"/>
      <c r="I299" s="32">
        <f>ROUND(ROUND(H299,2)*ROUND(G299,4),2)</f>
        <v>0</v>
      </c>
      <c r="J299" s="16" t="s">
        <v>63</v>
      </c>
      <c r="K299" s="25"/>
      <c r="L299" s="25"/>
      <c r="M299" s="25"/>
      <c r="O299">
        <f>(I299*21)/100</f>
        <v>0</v>
      </c>
      <c r="P299" t="s">
        <v>27</v>
      </c>
    </row>
    <row r="300" spans="1:18" x14ac:dyDescent="0.2">
      <c r="A300" s="33" t="s">
        <v>64</v>
      </c>
      <c r="E300" s="23" t="s">
        <v>60</v>
      </c>
    </row>
    <row r="301" spans="1:18" x14ac:dyDescent="0.2">
      <c r="A301" s="34" t="s">
        <v>65</v>
      </c>
      <c r="E301" s="35" t="s">
        <v>315</v>
      </c>
    </row>
    <row r="302" spans="1:18" ht="102" x14ac:dyDescent="0.2">
      <c r="A302" t="s">
        <v>67</v>
      </c>
      <c r="E302" s="23" t="s">
        <v>316</v>
      </c>
    </row>
    <row r="303" spans="1:18" x14ac:dyDescent="0.2">
      <c r="A303" s="25" t="s">
        <v>58</v>
      </c>
      <c r="B303" s="29">
        <v>74</v>
      </c>
      <c r="C303" s="29" t="s">
        <v>317</v>
      </c>
      <c r="D303" s="25" t="s">
        <v>60</v>
      </c>
      <c r="E303" s="30" t="s">
        <v>318</v>
      </c>
      <c r="F303" s="16" t="s">
        <v>71</v>
      </c>
      <c r="G303" s="31">
        <v>1</v>
      </c>
      <c r="H303" s="32"/>
      <c r="I303" s="32">
        <f>ROUND(ROUND(H303,2)*ROUND(G303,4),2)</f>
        <v>0</v>
      </c>
      <c r="J303" s="16" t="s">
        <v>63</v>
      </c>
      <c r="K303" s="25"/>
      <c r="L303" s="25"/>
      <c r="M303" s="25"/>
      <c r="O303">
        <f>(I303*21)/100</f>
        <v>0</v>
      </c>
      <c r="P303" t="s">
        <v>27</v>
      </c>
    </row>
    <row r="304" spans="1:18" x14ac:dyDescent="0.2">
      <c r="A304" s="33" t="s">
        <v>64</v>
      </c>
      <c r="E304" s="23" t="s">
        <v>60</v>
      </c>
    </row>
    <row r="305" spans="1:16" x14ac:dyDescent="0.2">
      <c r="A305" s="34" t="s">
        <v>65</v>
      </c>
      <c r="E305" s="35" t="s">
        <v>66</v>
      </c>
    </row>
    <row r="306" spans="1:16" ht="89.25" x14ac:dyDescent="0.2">
      <c r="A306" t="s">
        <v>67</v>
      </c>
      <c r="E306" s="23" t="s">
        <v>319</v>
      </c>
    </row>
    <row r="307" spans="1:16" x14ac:dyDescent="0.2">
      <c r="A307" s="25" t="s">
        <v>58</v>
      </c>
      <c r="B307" s="29">
        <v>75</v>
      </c>
      <c r="C307" s="29" t="s">
        <v>320</v>
      </c>
      <c r="D307" s="25" t="s">
        <v>60</v>
      </c>
      <c r="E307" s="30" t="s">
        <v>321</v>
      </c>
      <c r="F307" s="16" t="s">
        <v>71</v>
      </c>
      <c r="G307" s="31">
        <v>2</v>
      </c>
      <c r="H307" s="32"/>
      <c r="I307" s="32">
        <f>ROUND(ROUND(H307,2)*ROUND(G307,4),2)</f>
        <v>0</v>
      </c>
      <c r="J307" s="16" t="s">
        <v>63</v>
      </c>
      <c r="K307" s="25"/>
      <c r="L307" s="25"/>
      <c r="M307" s="25"/>
      <c r="O307">
        <f>(I307*21)/100</f>
        <v>0</v>
      </c>
      <c r="P307" t="s">
        <v>27</v>
      </c>
    </row>
    <row r="308" spans="1:16" x14ac:dyDescent="0.2">
      <c r="A308" s="33" t="s">
        <v>64</v>
      </c>
      <c r="E308" s="23" t="s">
        <v>60</v>
      </c>
    </row>
    <row r="309" spans="1:16" x14ac:dyDescent="0.2">
      <c r="A309" s="34" t="s">
        <v>65</v>
      </c>
      <c r="E309" s="35" t="s">
        <v>66</v>
      </c>
    </row>
    <row r="310" spans="1:16" ht="153" x14ac:dyDescent="0.2">
      <c r="A310" t="s">
        <v>67</v>
      </c>
      <c r="E310" s="23" t="s">
        <v>322</v>
      </c>
    </row>
    <row r="311" spans="1:16" ht="25.5" x14ac:dyDescent="0.2">
      <c r="A311" s="25" t="s">
        <v>58</v>
      </c>
      <c r="B311" s="29">
        <v>76</v>
      </c>
      <c r="C311" s="29" t="s">
        <v>323</v>
      </c>
      <c r="D311" s="25" t="s">
        <v>60</v>
      </c>
      <c r="E311" s="30" t="s">
        <v>324</v>
      </c>
      <c r="F311" s="16" t="s">
        <v>71</v>
      </c>
      <c r="G311" s="31">
        <v>4</v>
      </c>
      <c r="H311" s="32"/>
      <c r="I311" s="32">
        <f>ROUND(ROUND(H311,2)*ROUND(G311,4),2)</f>
        <v>0</v>
      </c>
      <c r="J311" s="16" t="s">
        <v>63</v>
      </c>
      <c r="K311" s="25"/>
      <c r="L311" s="25"/>
      <c r="M311" s="25"/>
      <c r="O311">
        <f>(I311*21)/100</f>
        <v>0</v>
      </c>
      <c r="P311" t="s">
        <v>27</v>
      </c>
    </row>
    <row r="312" spans="1:16" x14ac:dyDescent="0.2">
      <c r="A312" s="33" t="s">
        <v>64</v>
      </c>
      <c r="E312" s="23" t="s">
        <v>60</v>
      </c>
    </row>
    <row r="313" spans="1:16" x14ac:dyDescent="0.2">
      <c r="A313" s="34" t="s">
        <v>65</v>
      </c>
      <c r="E313" s="35" t="s">
        <v>66</v>
      </c>
    </row>
    <row r="314" spans="1:16" ht="140.25" x14ac:dyDescent="0.2">
      <c r="A314" t="s">
        <v>67</v>
      </c>
      <c r="E314" s="23" t="s">
        <v>325</v>
      </c>
    </row>
    <row r="315" spans="1:16" x14ac:dyDescent="0.2">
      <c r="A315" s="25" t="s">
        <v>58</v>
      </c>
      <c r="B315" s="29">
        <v>77</v>
      </c>
      <c r="C315" s="29" t="s">
        <v>326</v>
      </c>
      <c r="D315" s="25" t="s">
        <v>60</v>
      </c>
      <c r="E315" s="30" t="s">
        <v>327</v>
      </c>
      <c r="F315" s="16" t="s">
        <v>71</v>
      </c>
      <c r="G315" s="31">
        <v>2</v>
      </c>
      <c r="H315" s="32"/>
      <c r="I315" s="32">
        <f>ROUND(ROUND(H315,2)*ROUND(G315,4),2)</f>
        <v>0</v>
      </c>
      <c r="J315" s="16" t="s">
        <v>63</v>
      </c>
      <c r="K315" s="25"/>
      <c r="L315" s="25"/>
      <c r="M315" s="25"/>
      <c r="O315">
        <f>(I315*21)/100</f>
        <v>0</v>
      </c>
      <c r="P315" t="s">
        <v>27</v>
      </c>
    </row>
    <row r="316" spans="1:16" x14ac:dyDescent="0.2">
      <c r="A316" s="33" t="s">
        <v>64</v>
      </c>
      <c r="E316" s="23" t="s">
        <v>60</v>
      </c>
    </row>
    <row r="317" spans="1:16" x14ac:dyDescent="0.2">
      <c r="A317" s="34" t="s">
        <v>65</v>
      </c>
      <c r="E317" s="35" t="s">
        <v>66</v>
      </c>
    </row>
    <row r="318" spans="1:16" ht="153" x14ac:dyDescent="0.2">
      <c r="A318" t="s">
        <v>67</v>
      </c>
      <c r="E318" s="23" t="s">
        <v>328</v>
      </c>
    </row>
    <row r="319" spans="1:16" x14ac:dyDescent="0.2">
      <c r="A319" s="25" t="s">
        <v>58</v>
      </c>
      <c r="B319" s="29">
        <v>78</v>
      </c>
      <c r="C319" s="29" t="s">
        <v>329</v>
      </c>
      <c r="D319" s="25" t="s">
        <v>60</v>
      </c>
      <c r="E319" s="30" t="s">
        <v>330</v>
      </c>
      <c r="F319" s="16" t="s">
        <v>331</v>
      </c>
      <c r="G319" s="31">
        <v>40</v>
      </c>
      <c r="H319" s="32"/>
      <c r="I319" s="32">
        <f>ROUND(ROUND(H319,2)*ROUND(G319,4),2)</f>
        <v>0</v>
      </c>
      <c r="J319" s="16" t="s">
        <v>63</v>
      </c>
      <c r="K319" s="25"/>
      <c r="L319" s="25"/>
      <c r="M319" s="25"/>
      <c r="O319">
        <f>(I319*21)/100</f>
        <v>0</v>
      </c>
      <c r="P319" t="s">
        <v>27</v>
      </c>
    </row>
    <row r="320" spans="1:16" x14ac:dyDescent="0.2">
      <c r="A320" s="33" t="s">
        <v>64</v>
      </c>
      <c r="E320" s="23" t="s">
        <v>60</v>
      </c>
    </row>
    <row r="321" spans="1:16" x14ac:dyDescent="0.2">
      <c r="A321" s="34" t="s">
        <v>65</v>
      </c>
      <c r="E321" s="35" t="s">
        <v>66</v>
      </c>
    </row>
    <row r="322" spans="1:16" ht="114.75" x14ac:dyDescent="0.2">
      <c r="A322" t="s">
        <v>67</v>
      </c>
      <c r="E322" s="23" t="s">
        <v>332</v>
      </c>
    </row>
    <row r="323" spans="1:16" x14ac:dyDescent="0.2">
      <c r="A323" s="25" t="s">
        <v>58</v>
      </c>
      <c r="B323" s="29">
        <v>79</v>
      </c>
      <c r="C323" s="29" t="s">
        <v>333</v>
      </c>
      <c r="D323" s="25" t="s">
        <v>60</v>
      </c>
      <c r="E323" s="30" t="s">
        <v>334</v>
      </c>
      <c r="F323" s="16" t="s">
        <v>71</v>
      </c>
      <c r="G323" s="31">
        <v>2</v>
      </c>
      <c r="H323" s="32"/>
      <c r="I323" s="32">
        <f>ROUND(ROUND(H323,2)*ROUND(G323,4),2)</f>
        <v>0</v>
      </c>
      <c r="J323" s="16" t="s">
        <v>63</v>
      </c>
      <c r="K323" s="25"/>
      <c r="L323" s="25"/>
      <c r="M323" s="25"/>
      <c r="O323">
        <f>(I323*21)/100</f>
        <v>0</v>
      </c>
      <c r="P323" t="s">
        <v>27</v>
      </c>
    </row>
    <row r="324" spans="1:16" x14ac:dyDescent="0.2">
      <c r="A324" s="33" t="s">
        <v>64</v>
      </c>
      <c r="E324" s="23" t="s">
        <v>60</v>
      </c>
    </row>
    <row r="325" spans="1:16" x14ac:dyDescent="0.2">
      <c r="A325" s="34" t="s">
        <v>65</v>
      </c>
      <c r="E325" s="35" t="s">
        <v>66</v>
      </c>
    </row>
    <row r="326" spans="1:16" ht="140.25" x14ac:dyDescent="0.2">
      <c r="A326" t="s">
        <v>67</v>
      </c>
      <c r="E326" s="23" t="s">
        <v>335</v>
      </c>
    </row>
    <row r="327" spans="1:16" x14ac:dyDescent="0.2">
      <c r="A327" s="25" t="s">
        <v>58</v>
      </c>
      <c r="B327" s="29">
        <v>80</v>
      </c>
      <c r="C327" s="29" t="s">
        <v>336</v>
      </c>
      <c r="D327" s="25" t="s">
        <v>60</v>
      </c>
      <c r="E327" s="30" t="s">
        <v>337</v>
      </c>
      <c r="F327" s="16" t="s">
        <v>71</v>
      </c>
      <c r="G327" s="31">
        <v>3</v>
      </c>
      <c r="H327" s="32"/>
      <c r="I327" s="32">
        <f>ROUND(ROUND(H327,2)*ROUND(G327,4),2)</f>
        <v>0</v>
      </c>
      <c r="J327" s="16" t="s">
        <v>63</v>
      </c>
      <c r="K327" s="25"/>
      <c r="L327" s="25"/>
      <c r="M327" s="25"/>
      <c r="O327">
        <f>(I327*21)/100</f>
        <v>0</v>
      </c>
      <c r="P327" t="s">
        <v>27</v>
      </c>
    </row>
    <row r="328" spans="1:16" x14ac:dyDescent="0.2">
      <c r="A328" s="33" t="s">
        <v>64</v>
      </c>
      <c r="E328" s="23" t="s">
        <v>60</v>
      </c>
    </row>
    <row r="329" spans="1:16" x14ac:dyDescent="0.2">
      <c r="A329" s="34" t="s">
        <v>65</v>
      </c>
      <c r="E329" s="35" t="s">
        <v>66</v>
      </c>
    </row>
    <row r="330" spans="1:16" ht="114.75" x14ac:dyDescent="0.2">
      <c r="A330" t="s">
        <v>67</v>
      </c>
      <c r="E330" s="23" t="s">
        <v>338</v>
      </c>
    </row>
    <row r="331" spans="1:16" x14ac:dyDescent="0.2">
      <c r="A331" s="25" t="s">
        <v>58</v>
      </c>
      <c r="B331" s="29">
        <v>81</v>
      </c>
      <c r="C331" s="29" t="s">
        <v>339</v>
      </c>
      <c r="D331" s="25" t="s">
        <v>60</v>
      </c>
      <c r="E331" s="30" t="s">
        <v>340</v>
      </c>
      <c r="F331" s="16" t="s">
        <v>331</v>
      </c>
      <c r="G331" s="31">
        <v>40</v>
      </c>
      <c r="H331" s="32"/>
      <c r="I331" s="32">
        <f>ROUND(ROUND(H331,2)*ROUND(G331,4),2)</f>
        <v>0</v>
      </c>
      <c r="J331" s="16" t="s">
        <v>63</v>
      </c>
      <c r="K331" s="25"/>
      <c r="L331" s="25"/>
      <c r="M331" s="25"/>
      <c r="O331">
        <f>(I331*21)/100</f>
        <v>0</v>
      </c>
      <c r="P331" t="s">
        <v>27</v>
      </c>
    </row>
    <row r="332" spans="1:16" x14ac:dyDescent="0.2">
      <c r="A332" s="33" t="s">
        <v>64</v>
      </c>
      <c r="E332" s="23" t="s">
        <v>60</v>
      </c>
    </row>
    <row r="333" spans="1:16" x14ac:dyDescent="0.2">
      <c r="A333" s="34" t="s">
        <v>65</v>
      </c>
      <c r="E333" s="35" t="s">
        <v>66</v>
      </c>
    </row>
    <row r="334" spans="1:16" ht="114.75" x14ac:dyDescent="0.2">
      <c r="A334" t="s">
        <v>67</v>
      </c>
      <c r="E334" s="23" t="s">
        <v>341</v>
      </c>
    </row>
    <row r="335" spans="1:16" x14ac:dyDescent="0.2">
      <c r="A335" s="25" t="s">
        <v>58</v>
      </c>
      <c r="B335" s="29">
        <v>82</v>
      </c>
      <c r="C335" s="29" t="s">
        <v>342</v>
      </c>
      <c r="D335" s="25" t="s">
        <v>60</v>
      </c>
      <c r="E335" s="30" t="s">
        <v>343</v>
      </c>
      <c r="F335" s="16" t="s">
        <v>71</v>
      </c>
      <c r="G335" s="31">
        <v>1</v>
      </c>
      <c r="H335" s="32"/>
      <c r="I335" s="32">
        <f>ROUND(ROUND(H335,2)*ROUND(G335,4),2)</f>
        <v>0</v>
      </c>
      <c r="J335" s="16" t="s">
        <v>280</v>
      </c>
      <c r="K335" s="25"/>
      <c r="L335" s="25"/>
      <c r="M335" s="25"/>
      <c r="O335">
        <f>(I335*21)/100</f>
        <v>0</v>
      </c>
      <c r="P335" t="s">
        <v>27</v>
      </c>
    </row>
    <row r="336" spans="1:16" x14ac:dyDescent="0.2">
      <c r="A336" s="33" t="s">
        <v>64</v>
      </c>
      <c r="E336" s="23" t="s">
        <v>60</v>
      </c>
    </row>
    <row r="337" spans="1:5" x14ac:dyDescent="0.2">
      <c r="A337" s="34" t="s">
        <v>65</v>
      </c>
      <c r="E337" s="35" t="s">
        <v>66</v>
      </c>
    </row>
    <row r="338" spans="1:5" ht="114.75" x14ac:dyDescent="0.2">
      <c r="A338" t="s">
        <v>67</v>
      </c>
      <c r="E338" s="23" t="s">
        <v>344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70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0+O9+O34+O55+O64+O109+O122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347</v>
      </c>
      <c r="I3" s="32">
        <f>0+I9+I34+I55+I64+I109+I122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345</v>
      </c>
      <c r="D4" s="8"/>
      <c r="E4" s="4" t="s">
        <v>346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347</v>
      </c>
      <c r="D5" s="8"/>
      <c r="E5" s="2" t="s">
        <v>348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31</v>
      </c>
      <c r="E9" s="27" t="s">
        <v>350</v>
      </c>
      <c r="I9" s="28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25" t="s">
        <v>58</v>
      </c>
      <c r="B10" s="29">
        <v>1</v>
      </c>
      <c r="C10" s="29" t="s">
        <v>351</v>
      </c>
      <c r="D10" s="25" t="s">
        <v>33</v>
      </c>
      <c r="E10" s="30" t="s">
        <v>352</v>
      </c>
      <c r="F10" s="16" t="s">
        <v>62</v>
      </c>
      <c r="G10" s="31">
        <v>3505.5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353</v>
      </c>
    </row>
    <row r="12" spans="1:18" x14ac:dyDescent="0.2">
      <c r="A12" s="34" t="s">
        <v>65</v>
      </c>
      <c r="E12" s="35" t="s">
        <v>354</v>
      </c>
    </row>
    <row r="13" spans="1:18" ht="140.25" x14ac:dyDescent="0.2">
      <c r="A13" t="s">
        <v>67</v>
      </c>
      <c r="E13" s="23" t="s">
        <v>68</v>
      </c>
    </row>
    <row r="14" spans="1:18" ht="25.5" x14ac:dyDescent="0.2">
      <c r="A14" s="25" t="s">
        <v>58</v>
      </c>
      <c r="B14" s="29" t="s">
        <v>27</v>
      </c>
      <c r="C14" s="29" t="s">
        <v>355</v>
      </c>
      <c r="D14" s="25" t="s">
        <v>33</v>
      </c>
      <c r="E14" s="30" t="s">
        <v>356</v>
      </c>
      <c r="F14" s="16" t="s">
        <v>62</v>
      </c>
      <c r="G14" s="31">
        <v>0.112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357</v>
      </c>
    </row>
    <row r="16" spans="1:18" x14ac:dyDescent="0.2">
      <c r="A16" s="34" t="s">
        <v>65</v>
      </c>
      <c r="E16" s="35" t="s">
        <v>358</v>
      </c>
    </row>
    <row r="17" spans="1:16" ht="140.25" x14ac:dyDescent="0.2">
      <c r="A17" t="s">
        <v>67</v>
      </c>
      <c r="E17" s="23" t="s">
        <v>68</v>
      </c>
    </row>
    <row r="18" spans="1:16" ht="25.5" x14ac:dyDescent="0.2">
      <c r="A18" s="25" t="s">
        <v>58</v>
      </c>
      <c r="B18" s="29">
        <v>3</v>
      </c>
      <c r="C18" s="29" t="s">
        <v>359</v>
      </c>
      <c r="D18" s="25" t="s">
        <v>33</v>
      </c>
      <c r="E18" s="30" t="s">
        <v>360</v>
      </c>
      <c r="F18" s="16" t="s">
        <v>62</v>
      </c>
      <c r="G18" s="31">
        <v>890.4</v>
      </c>
      <c r="H18" s="32"/>
      <c r="I18" s="32">
        <f>ROUND(ROUND(H18,2)*ROUND(G18,4),2)</f>
        <v>0</v>
      </c>
      <c r="J18" s="16" t="s">
        <v>63</v>
      </c>
      <c r="K18" s="25"/>
      <c r="L18" s="25"/>
      <c r="M18" s="25"/>
      <c r="O18">
        <f>(I18*21)/100</f>
        <v>0</v>
      </c>
      <c r="P18" t="s">
        <v>27</v>
      </c>
    </row>
    <row r="19" spans="1:16" x14ac:dyDescent="0.2">
      <c r="A19" s="33" t="s">
        <v>64</v>
      </c>
      <c r="E19" s="23" t="s">
        <v>361</v>
      </c>
    </row>
    <row r="20" spans="1:16" x14ac:dyDescent="0.2">
      <c r="A20" s="34" t="s">
        <v>65</v>
      </c>
      <c r="E20" s="35" t="s">
        <v>362</v>
      </c>
    </row>
    <row r="21" spans="1:16" ht="140.25" x14ac:dyDescent="0.2">
      <c r="A21" t="s">
        <v>67</v>
      </c>
      <c r="E21" s="23" t="s">
        <v>68</v>
      </c>
    </row>
    <row r="22" spans="1:16" ht="25.5" x14ac:dyDescent="0.2">
      <c r="A22" s="25" t="s">
        <v>58</v>
      </c>
      <c r="B22" s="29">
        <v>4</v>
      </c>
      <c r="C22" s="29" t="s">
        <v>363</v>
      </c>
      <c r="D22" s="25" t="s">
        <v>33</v>
      </c>
      <c r="E22" s="30" t="s">
        <v>364</v>
      </c>
      <c r="F22" s="16" t="s">
        <v>62</v>
      </c>
      <c r="G22" s="31">
        <v>0.28199999999999997</v>
      </c>
      <c r="H22" s="32"/>
      <c r="I22" s="32">
        <f>ROUND(ROUND(H22,2)*ROUND(G22,4),2)</f>
        <v>0</v>
      </c>
      <c r="J22" s="16" t="s">
        <v>63</v>
      </c>
      <c r="K22" s="25"/>
      <c r="L22" s="25"/>
      <c r="M22" s="25"/>
      <c r="O22">
        <f>(I22*21)/100</f>
        <v>0</v>
      </c>
      <c r="P22" t="s">
        <v>27</v>
      </c>
    </row>
    <row r="23" spans="1:16" x14ac:dyDescent="0.2">
      <c r="A23" s="33" t="s">
        <v>64</v>
      </c>
      <c r="E23" s="23" t="s">
        <v>365</v>
      </c>
    </row>
    <row r="24" spans="1:16" x14ac:dyDescent="0.2">
      <c r="A24" s="34" t="s">
        <v>65</v>
      </c>
      <c r="E24" s="35" t="s">
        <v>366</v>
      </c>
    </row>
    <row r="25" spans="1:16" ht="140.25" x14ac:dyDescent="0.2">
      <c r="A25" t="s">
        <v>67</v>
      </c>
      <c r="E25" s="23" t="s">
        <v>68</v>
      </c>
    </row>
    <row r="26" spans="1:16" ht="25.5" x14ac:dyDescent="0.2">
      <c r="A26" s="25" t="s">
        <v>58</v>
      </c>
      <c r="B26" s="29">
        <v>5</v>
      </c>
      <c r="C26" s="29" t="s">
        <v>367</v>
      </c>
      <c r="D26" s="25" t="s">
        <v>33</v>
      </c>
      <c r="E26" s="30" t="s">
        <v>368</v>
      </c>
      <c r="F26" s="16" t="s">
        <v>62</v>
      </c>
      <c r="G26" s="31">
        <v>294</v>
      </c>
      <c r="H26" s="32"/>
      <c r="I26" s="32">
        <f>ROUND(ROUND(H26,2)*ROUND(G26,4),2)</f>
        <v>0</v>
      </c>
      <c r="J26" s="16" t="s">
        <v>63</v>
      </c>
      <c r="K26" s="25"/>
      <c r="L26" s="25"/>
      <c r="M26" s="25"/>
      <c r="O26">
        <f>(I26*21)/100</f>
        <v>0</v>
      </c>
      <c r="P26" t="s">
        <v>27</v>
      </c>
    </row>
    <row r="27" spans="1:16" x14ac:dyDescent="0.2">
      <c r="A27" s="33" t="s">
        <v>64</v>
      </c>
      <c r="E27" s="23" t="s">
        <v>369</v>
      </c>
    </row>
    <row r="28" spans="1:16" x14ac:dyDescent="0.2">
      <c r="A28" s="34" t="s">
        <v>65</v>
      </c>
      <c r="E28" s="35" t="s">
        <v>370</v>
      </c>
    </row>
    <row r="29" spans="1:16" ht="140.25" x14ac:dyDescent="0.2">
      <c r="A29" t="s">
        <v>67</v>
      </c>
      <c r="E29" s="23" t="s">
        <v>68</v>
      </c>
    </row>
    <row r="30" spans="1:16" ht="25.5" x14ac:dyDescent="0.2">
      <c r="A30" s="25" t="s">
        <v>58</v>
      </c>
      <c r="B30" s="29">
        <v>6</v>
      </c>
      <c r="C30" s="29" t="s">
        <v>371</v>
      </c>
      <c r="D30" s="25" t="s">
        <v>33</v>
      </c>
      <c r="E30" s="30" t="s">
        <v>372</v>
      </c>
      <c r="F30" s="16" t="s">
        <v>62</v>
      </c>
      <c r="G30" s="31">
        <v>56.48</v>
      </c>
      <c r="H30" s="32"/>
      <c r="I30" s="32">
        <f>ROUND(ROUND(H30,2)*ROUND(G30,4),2)</f>
        <v>0</v>
      </c>
      <c r="J30" s="16" t="s">
        <v>63</v>
      </c>
      <c r="K30" s="25"/>
      <c r="L30" s="25"/>
      <c r="M30" s="25"/>
      <c r="O30">
        <f>(I30*21)/100</f>
        <v>0</v>
      </c>
      <c r="P30" t="s">
        <v>27</v>
      </c>
    </row>
    <row r="31" spans="1:16" x14ac:dyDescent="0.2">
      <c r="A31" s="33" t="s">
        <v>64</v>
      </c>
      <c r="E31" s="23" t="s">
        <v>365</v>
      </c>
    </row>
    <row r="32" spans="1:16" x14ac:dyDescent="0.2">
      <c r="A32" s="34" t="s">
        <v>65</v>
      </c>
      <c r="E32" s="35" t="s">
        <v>373</v>
      </c>
    </row>
    <row r="33" spans="1:18" ht="140.25" x14ac:dyDescent="0.2">
      <c r="A33" t="s">
        <v>67</v>
      </c>
      <c r="E33" s="23" t="s">
        <v>68</v>
      </c>
    </row>
    <row r="34" spans="1:18" ht="12.75" customHeight="1" x14ac:dyDescent="0.2">
      <c r="A34" t="s">
        <v>56</v>
      </c>
      <c r="C34" s="36" t="s">
        <v>33</v>
      </c>
      <c r="E34" s="27" t="s">
        <v>374</v>
      </c>
      <c r="I34" s="37">
        <f>0+Q34</f>
        <v>0</v>
      </c>
      <c r="O34">
        <f>0+R34</f>
        <v>0</v>
      </c>
      <c r="Q34">
        <f>0+I35+I39+I43+I47+I51</f>
        <v>0</v>
      </c>
      <c r="R34">
        <f>0+O35+O39+O43+O47+O51</f>
        <v>0</v>
      </c>
    </row>
    <row r="35" spans="1:18" x14ac:dyDescent="0.2">
      <c r="A35" s="25" t="s">
        <v>58</v>
      </c>
      <c r="B35" s="29">
        <v>7</v>
      </c>
      <c r="C35" s="29" t="s">
        <v>375</v>
      </c>
      <c r="D35" s="25" t="s">
        <v>33</v>
      </c>
      <c r="E35" s="30" t="s">
        <v>376</v>
      </c>
      <c r="F35" s="16" t="s">
        <v>78</v>
      </c>
      <c r="G35" s="31">
        <v>1710.06</v>
      </c>
      <c r="H35" s="32"/>
      <c r="I35" s="32">
        <f>ROUND(ROUND(H35,2)*ROUND(G35,4),2)</f>
        <v>0</v>
      </c>
      <c r="J35" s="16" t="s">
        <v>63</v>
      </c>
      <c r="K35" s="25"/>
      <c r="L35" s="25"/>
      <c r="M35" s="25"/>
      <c r="O35">
        <f>(I35*21)/100</f>
        <v>0</v>
      </c>
      <c r="P35" t="s">
        <v>27</v>
      </c>
    </row>
    <row r="36" spans="1:18" x14ac:dyDescent="0.2">
      <c r="A36" s="33" t="s">
        <v>64</v>
      </c>
      <c r="E36" s="23" t="s">
        <v>353</v>
      </c>
    </row>
    <row r="37" spans="1:18" x14ac:dyDescent="0.2">
      <c r="A37" s="34" t="s">
        <v>65</v>
      </c>
      <c r="E37" s="35" t="s">
        <v>377</v>
      </c>
    </row>
    <row r="38" spans="1:18" ht="369.75" x14ac:dyDescent="0.2">
      <c r="A38" t="s">
        <v>67</v>
      </c>
      <c r="E38" s="23" t="s">
        <v>378</v>
      </c>
    </row>
    <row r="39" spans="1:18" x14ac:dyDescent="0.2">
      <c r="A39" s="25" t="s">
        <v>58</v>
      </c>
      <c r="B39" s="29">
        <v>8</v>
      </c>
      <c r="C39" s="29" t="s">
        <v>379</v>
      </c>
      <c r="D39" s="25" t="s">
        <v>33</v>
      </c>
      <c r="E39" s="30" t="s">
        <v>380</v>
      </c>
      <c r="F39" s="16" t="s">
        <v>78</v>
      </c>
      <c r="G39" s="31">
        <v>14.6</v>
      </c>
      <c r="H39" s="32"/>
      <c r="I39" s="32">
        <f>ROUND(ROUND(H39,2)*ROUND(G39,4),2)</f>
        <v>0</v>
      </c>
      <c r="J39" s="16" t="s">
        <v>63</v>
      </c>
      <c r="K39" s="25"/>
      <c r="L39" s="25"/>
      <c r="M39" s="25"/>
      <c r="O39">
        <f>(I39*21)/100</f>
        <v>0</v>
      </c>
      <c r="P39" t="s">
        <v>27</v>
      </c>
    </row>
    <row r="40" spans="1:18" x14ac:dyDescent="0.2">
      <c r="A40" s="33" t="s">
        <v>64</v>
      </c>
      <c r="E40" s="23" t="s">
        <v>381</v>
      </c>
    </row>
    <row r="41" spans="1:18" x14ac:dyDescent="0.2">
      <c r="A41" s="34" t="s">
        <v>65</v>
      </c>
      <c r="E41" s="35" t="s">
        <v>382</v>
      </c>
    </row>
    <row r="42" spans="1:18" ht="318.75" x14ac:dyDescent="0.2">
      <c r="A42" t="s">
        <v>67</v>
      </c>
      <c r="E42" s="23" t="s">
        <v>383</v>
      </c>
    </row>
    <row r="43" spans="1:18" x14ac:dyDescent="0.2">
      <c r="A43" s="25" t="s">
        <v>58</v>
      </c>
      <c r="B43" s="29">
        <v>9</v>
      </c>
      <c r="C43" s="29" t="s">
        <v>384</v>
      </c>
      <c r="D43" s="25" t="s">
        <v>33</v>
      </c>
      <c r="E43" s="30" t="s">
        <v>385</v>
      </c>
      <c r="F43" s="16" t="s">
        <v>78</v>
      </c>
      <c r="G43" s="31">
        <v>388.90600000000001</v>
      </c>
      <c r="H43" s="32"/>
      <c r="I43" s="32">
        <f>ROUND(ROUND(H43,2)*ROUND(G43,4),2)</f>
        <v>0</v>
      </c>
      <c r="J43" s="16" t="s">
        <v>63</v>
      </c>
      <c r="K43" s="25"/>
      <c r="L43" s="25"/>
      <c r="M43" s="25"/>
      <c r="O43">
        <f>(I43*21)/100</f>
        <v>0</v>
      </c>
      <c r="P43" t="s">
        <v>27</v>
      </c>
    </row>
    <row r="44" spans="1:18" x14ac:dyDescent="0.2">
      <c r="A44" s="33" t="s">
        <v>64</v>
      </c>
      <c r="E44" s="23" t="s">
        <v>386</v>
      </c>
    </row>
    <row r="45" spans="1:18" x14ac:dyDescent="0.2">
      <c r="A45" s="34" t="s">
        <v>65</v>
      </c>
      <c r="E45" s="35" t="s">
        <v>60</v>
      </c>
    </row>
    <row r="46" spans="1:18" ht="318.75" x14ac:dyDescent="0.2">
      <c r="A46" t="s">
        <v>67</v>
      </c>
      <c r="E46" s="23" t="s">
        <v>383</v>
      </c>
    </row>
    <row r="47" spans="1:18" x14ac:dyDescent="0.2">
      <c r="A47" s="25" t="s">
        <v>58</v>
      </c>
      <c r="B47" s="29">
        <v>10</v>
      </c>
      <c r="C47" s="29" t="s">
        <v>387</v>
      </c>
      <c r="D47" s="25" t="s">
        <v>33</v>
      </c>
      <c r="E47" s="30" t="s">
        <v>388</v>
      </c>
      <c r="F47" s="16" t="s">
        <v>78</v>
      </c>
      <c r="G47" s="31">
        <v>388.90600000000001</v>
      </c>
      <c r="H47" s="32"/>
      <c r="I47" s="32">
        <f>ROUND(ROUND(H47,2)*ROUND(G47,4),2)</f>
        <v>0</v>
      </c>
      <c r="J47" s="16" t="s">
        <v>63</v>
      </c>
      <c r="K47" s="25"/>
      <c r="L47" s="25"/>
      <c r="M47" s="25"/>
      <c r="O47">
        <f>(I47*21)/100</f>
        <v>0</v>
      </c>
      <c r="P47" t="s">
        <v>27</v>
      </c>
    </row>
    <row r="48" spans="1:18" x14ac:dyDescent="0.2">
      <c r="A48" s="33" t="s">
        <v>64</v>
      </c>
      <c r="E48" s="23" t="s">
        <v>389</v>
      </c>
    </row>
    <row r="49" spans="1:18" x14ac:dyDescent="0.2">
      <c r="A49" s="34" t="s">
        <v>65</v>
      </c>
      <c r="E49" s="35" t="s">
        <v>390</v>
      </c>
    </row>
    <row r="50" spans="1:18" ht="229.5" x14ac:dyDescent="0.2">
      <c r="A50" t="s">
        <v>67</v>
      </c>
      <c r="E50" s="23" t="s">
        <v>391</v>
      </c>
    </row>
    <row r="51" spans="1:18" x14ac:dyDescent="0.2">
      <c r="A51" s="25" t="s">
        <v>58</v>
      </c>
      <c r="B51" s="29">
        <v>11</v>
      </c>
      <c r="C51" s="29" t="s">
        <v>392</v>
      </c>
      <c r="D51" s="25" t="s">
        <v>33</v>
      </c>
      <c r="E51" s="30" t="s">
        <v>393</v>
      </c>
      <c r="F51" s="16" t="s">
        <v>93</v>
      </c>
      <c r="G51" s="31">
        <v>1471.4780000000001</v>
      </c>
      <c r="H51" s="32"/>
      <c r="I51" s="32">
        <f>ROUND(ROUND(H51,2)*ROUND(G51,4),2)</f>
        <v>0</v>
      </c>
      <c r="J51" s="16" t="s">
        <v>63</v>
      </c>
      <c r="K51" s="25"/>
      <c r="L51" s="25"/>
      <c r="M51" s="25"/>
      <c r="O51">
        <f>(I51*21)/100</f>
        <v>0</v>
      </c>
      <c r="P51" t="s">
        <v>27</v>
      </c>
    </row>
    <row r="52" spans="1:18" x14ac:dyDescent="0.2">
      <c r="A52" s="33" t="s">
        <v>64</v>
      </c>
      <c r="E52" s="23" t="s">
        <v>394</v>
      </c>
    </row>
    <row r="53" spans="1:18" x14ac:dyDescent="0.2">
      <c r="A53" s="34" t="s">
        <v>65</v>
      </c>
      <c r="E53" s="35" t="s">
        <v>395</v>
      </c>
    </row>
    <row r="54" spans="1:18" ht="25.5" x14ac:dyDescent="0.2">
      <c r="A54" t="s">
        <v>67</v>
      </c>
      <c r="E54" s="23" t="s">
        <v>396</v>
      </c>
    </row>
    <row r="55" spans="1:18" ht="12.75" customHeight="1" x14ac:dyDescent="0.2">
      <c r="A55" t="s">
        <v>56</v>
      </c>
      <c r="C55" s="36" t="s">
        <v>27</v>
      </c>
      <c r="E55" s="27" t="s">
        <v>397</v>
      </c>
      <c r="I55" s="37">
        <f>0+Q55</f>
        <v>0</v>
      </c>
      <c r="O55">
        <f>0+R55</f>
        <v>0</v>
      </c>
      <c r="Q55">
        <f>0+I56+I60</f>
        <v>0</v>
      </c>
      <c r="R55">
        <f>0+O56+O60</f>
        <v>0</v>
      </c>
    </row>
    <row r="56" spans="1:18" x14ac:dyDescent="0.2">
      <c r="A56" s="25" t="s">
        <v>58</v>
      </c>
      <c r="B56" s="29">
        <v>12</v>
      </c>
      <c r="C56" s="29" t="s">
        <v>398</v>
      </c>
      <c r="D56" s="25" t="s">
        <v>33</v>
      </c>
      <c r="E56" s="30" t="s">
        <v>399</v>
      </c>
      <c r="F56" s="16" t="s">
        <v>85</v>
      </c>
      <c r="G56" s="31">
        <v>388.90600000000001</v>
      </c>
      <c r="H56" s="32"/>
      <c r="I56" s="32">
        <f>ROUND(ROUND(H56,2)*ROUND(G56,4),2)</f>
        <v>0</v>
      </c>
      <c r="J56" s="16" t="s">
        <v>63</v>
      </c>
      <c r="K56" s="25"/>
      <c r="L56" s="25"/>
      <c r="M56" s="25"/>
      <c r="O56">
        <f>(I56*21)/100</f>
        <v>0</v>
      </c>
      <c r="P56" t="s">
        <v>27</v>
      </c>
    </row>
    <row r="57" spans="1:18" x14ac:dyDescent="0.2">
      <c r="A57" s="33" t="s">
        <v>64</v>
      </c>
      <c r="E57" s="23" t="s">
        <v>400</v>
      </c>
    </row>
    <row r="58" spans="1:18" x14ac:dyDescent="0.2">
      <c r="A58" s="34" t="s">
        <v>65</v>
      </c>
      <c r="E58" s="35" t="s">
        <v>390</v>
      </c>
    </row>
    <row r="59" spans="1:18" ht="165.75" x14ac:dyDescent="0.2">
      <c r="A59" t="s">
        <v>67</v>
      </c>
      <c r="E59" s="23" t="s">
        <v>401</v>
      </c>
    </row>
    <row r="60" spans="1:18" x14ac:dyDescent="0.2">
      <c r="A60" s="25" t="s">
        <v>58</v>
      </c>
      <c r="B60" s="29">
        <v>13</v>
      </c>
      <c r="C60" s="29" t="s">
        <v>402</v>
      </c>
      <c r="D60" s="25" t="s">
        <v>33</v>
      </c>
      <c r="E60" s="30" t="s">
        <v>403</v>
      </c>
      <c r="F60" s="16" t="s">
        <v>93</v>
      </c>
      <c r="G60" s="31">
        <v>925.95299999999997</v>
      </c>
      <c r="H60" s="32"/>
      <c r="I60" s="32">
        <f>ROUND(ROUND(H60,2)*ROUND(G60,4),2)</f>
        <v>0</v>
      </c>
      <c r="J60" s="16" t="s">
        <v>63</v>
      </c>
      <c r="K60" s="25"/>
      <c r="L60" s="25"/>
      <c r="M60" s="25"/>
      <c r="O60">
        <f>(I60*21)/100</f>
        <v>0</v>
      </c>
      <c r="P60" t="s">
        <v>27</v>
      </c>
    </row>
    <row r="61" spans="1:18" x14ac:dyDescent="0.2">
      <c r="A61" s="33" t="s">
        <v>64</v>
      </c>
      <c r="E61" s="23" t="s">
        <v>400</v>
      </c>
    </row>
    <row r="62" spans="1:18" x14ac:dyDescent="0.2">
      <c r="A62" s="34" t="s">
        <v>65</v>
      </c>
      <c r="E62" s="35" t="s">
        <v>390</v>
      </c>
    </row>
    <row r="63" spans="1:18" ht="102" x14ac:dyDescent="0.2">
      <c r="A63" t="s">
        <v>67</v>
      </c>
      <c r="E63" s="23" t="s">
        <v>404</v>
      </c>
    </row>
    <row r="64" spans="1:18" ht="12.75" customHeight="1" x14ac:dyDescent="0.2">
      <c r="A64" t="s">
        <v>56</v>
      </c>
      <c r="C64" s="36" t="s">
        <v>38</v>
      </c>
      <c r="E64" s="27" t="s">
        <v>405</v>
      </c>
      <c r="I64" s="37">
        <f>0+Q64</f>
        <v>0</v>
      </c>
      <c r="O64">
        <f>0+R64</f>
        <v>0</v>
      </c>
      <c r="Q64">
        <f>0+I65+I69+I73+I77+I81+I85+I89+I93+I97+I101+I105</f>
        <v>0</v>
      </c>
      <c r="R64">
        <f>0+O65+O69+O73+O77+O81+O85+O89+O93+O97+O101+O105</f>
        <v>0</v>
      </c>
    </row>
    <row r="65" spans="1:16" ht="25.5" x14ac:dyDescent="0.2">
      <c r="A65" s="25" t="s">
        <v>58</v>
      </c>
      <c r="B65" s="29">
        <v>14</v>
      </c>
      <c r="C65" s="29" t="s">
        <v>406</v>
      </c>
      <c r="D65" s="25" t="s">
        <v>33</v>
      </c>
      <c r="E65" s="30" t="s">
        <v>407</v>
      </c>
      <c r="F65" s="16" t="s">
        <v>78</v>
      </c>
      <c r="G65" s="31">
        <v>752.28499999999997</v>
      </c>
      <c r="H65" s="32"/>
      <c r="I65" s="32">
        <f>ROUND(ROUND(H65,2)*ROUND(G65,4),2)</f>
        <v>0</v>
      </c>
      <c r="J65" s="16" t="s">
        <v>63</v>
      </c>
      <c r="K65" s="25"/>
      <c r="L65" s="25"/>
      <c r="M65" s="25"/>
      <c r="O65">
        <f>(I65*21)/100</f>
        <v>0</v>
      </c>
      <c r="P65" t="s">
        <v>27</v>
      </c>
    </row>
    <row r="66" spans="1:16" x14ac:dyDescent="0.2">
      <c r="A66" s="33" t="s">
        <v>64</v>
      </c>
      <c r="E66" s="23" t="s">
        <v>408</v>
      </c>
    </row>
    <row r="67" spans="1:16" x14ac:dyDescent="0.2">
      <c r="A67" s="34" t="s">
        <v>65</v>
      </c>
      <c r="E67" s="35" t="s">
        <v>409</v>
      </c>
    </row>
    <row r="68" spans="1:16" ht="280.5" x14ac:dyDescent="0.2">
      <c r="A68" t="s">
        <v>67</v>
      </c>
      <c r="E68" s="23" t="s">
        <v>410</v>
      </c>
    </row>
    <row r="69" spans="1:16" ht="25.5" x14ac:dyDescent="0.2">
      <c r="A69" s="25" t="s">
        <v>58</v>
      </c>
      <c r="B69" s="29">
        <v>15</v>
      </c>
      <c r="C69" s="29" t="s">
        <v>411</v>
      </c>
      <c r="D69" s="25" t="s">
        <v>33</v>
      </c>
      <c r="E69" s="30" t="s">
        <v>412</v>
      </c>
      <c r="F69" s="16" t="s">
        <v>78</v>
      </c>
      <c r="G69" s="31">
        <v>132.17699999999999</v>
      </c>
      <c r="H69" s="32"/>
      <c r="I69" s="32">
        <f>ROUND(ROUND(H69,2)*ROUND(G69,4),2)</f>
        <v>0</v>
      </c>
      <c r="J69" s="16" t="s">
        <v>63</v>
      </c>
      <c r="K69" s="25"/>
      <c r="L69" s="25"/>
      <c r="M69" s="25"/>
      <c r="O69">
        <f>(I69*21)/100</f>
        <v>0</v>
      </c>
      <c r="P69" t="s">
        <v>27</v>
      </c>
    </row>
    <row r="70" spans="1:16" x14ac:dyDescent="0.2">
      <c r="A70" s="33" t="s">
        <v>64</v>
      </c>
      <c r="E70" s="23" t="s">
        <v>413</v>
      </c>
    </row>
    <row r="71" spans="1:16" x14ac:dyDescent="0.2">
      <c r="A71" s="34" t="s">
        <v>65</v>
      </c>
      <c r="E71" s="35" t="s">
        <v>414</v>
      </c>
    </row>
    <row r="72" spans="1:16" ht="267.75" x14ac:dyDescent="0.2">
      <c r="A72" t="s">
        <v>67</v>
      </c>
      <c r="E72" s="23" t="s">
        <v>415</v>
      </c>
    </row>
    <row r="73" spans="1:16" ht="25.5" x14ac:dyDescent="0.2">
      <c r="A73" s="25" t="s">
        <v>58</v>
      </c>
      <c r="B73" s="29">
        <v>16</v>
      </c>
      <c r="C73" s="29" t="s">
        <v>416</v>
      </c>
      <c r="D73" s="25" t="s">
        <v>33</v>
      </c>
      <c r="E73" s="30" t="s">
        <v>417</v>
      </c>
      <c r="F73" s="16" t="s">
        <v>93</v>
      </c>
      <c r="G73" s="31">
        <v>1478.7</v>
      </c>
      <c r="H73" s="32"/>
      <c r="I73" s="32">
        <f>ROUND(ROUND(H73,2)*ROUND(G73,4),2)</f>
        <v>0</v>
      </c>
      <c r="J73" s="16" t="s">
        <v>63</v>
      </c>
      <c r="K73" s="25"/>
      <c r="L73" s="25"/>
      <c r="M73" s="25"/>
      <c r="O73">
        <f>(I73*21)/100</f>
        <v>0</v>
      </c>
      <c r="P73" t="s">
        <v>27</v>
      </c>
    </row>
    <row r="74" spans="1:16" x14ac:dyDescent="0.2">
      <c r="A74" s="33" t="s">
        <v>64</v>
      </c>
      <c r="E74" s="23" t="s">
        <v>395</v>
      </c>
    </row>
    <row r="75" spans="1:16" x14ac:dyDescent="0.2">
      <c r="A75" s="34" t="s">
        <v>65</v>
      </c>
      <c r="E75" s="35" t="s">
        <v>390</v>
      </c>
    </row>
    <row r="76" spans="1:16" ht="178.5" x14ac:dyDescent="0.2">
      <c r="A76" t="s">
        <v>67</v>
      </c>
      <c r="E76" s="23" t="s">
        <v>418</v>
      </c>
    </row>
    <row r="77" spans="1:16" x14ac:dyDescent="0.2">
      <c r="A77" s="25" t="s">
        <v>58</v>
      </c>
      <c r="B77" s="29">
        <v>17</v>
      </c>
      <c r="C77" s="29" t="s">
        <v>419</v>
      </c>
      <c r="D77" s="25" t="s">
        <v>33</v>
      </c>
      <c r="E77" s="30" t="s">
        <v>420</v>
      </c>
      <c r="F77" s="16" t="s">
        <v>78</v>
      </c>
      <c r="G77" s="31">
        <v>868.17</v>
      </c>
      <c r="H77" s="32"/>
      <c r="I77" s="32">
        <f>ROUND(ROUND(H77,2)*ROUND(G77,4),2)</f>
        <v>0</v>
      </c>
      <c r="J77" s="16" t="s">
        <v>63</v>
      </c>
      <c r="K77" s="25"/>
      <c r="L77" s="25"/>
      <c r="M77" s="25"/>
      <c r="O77">
        <f>(I77*21)/100</f>
        <v>0</v>
      </c>
      <c r="P77" t="s">
        <v>27</v>
      </c>
    </row>
    <row r="78" spans="1:16" x14ac:dyDescent="0.2">
      <c r="A78" s="33" t="s">
        <v>64</v>
      </c>
      <c r="E78" s="23" t="s">
        <v>421</v>
      </c>
    </row>
    <row r="79" spans="1:16" x14ac:dyDescent="0.2">
      <c r="A79" s="34" t="s">
        <v>65</v>
      </c>
      <c r="E79" s="35" t="s">
        <v>414</v>
      </c>
    </row>
    <row r="80" spans="1:16" ht="89.25" x14ac:dyDescent="0.2">
      <c r="A80" t="s">
        <v>67</v>
      </c>
      <c r="E80" s="23" t="s">
        <v>422</v>
      </c>
    </row>
    <row r="81" spans="1:16" x14ac:dyDescent="0.2">
      <c r="A81" s="25" t="s">
        <v>58</v>
      </c>
      <c r="B81" s="29">
        <v>18</v>
      </c>
      <c r="C81" s="29" t="s">
        <v>423</v>
      </c>
      <c r="D81" s="25" t="s">
        <v>33</v>
      </c>
      <c r="E81" s="30" t="s">
        <v>424</v>
      </c>
      <c r="F81" s="16" t="s">
        <v>78</v>
      </c>
      <c r="G81" s="31">
        <v>86.816999999999993</v>
      </c>
      <c r="H81" s="32"/>
      <c r="I81" s="32">
        <f>ROUND(ROUND(H81,2)*ROUND(G81,4),2)</f>
        <v>0</v>
      </c>
      <c r="J81" s="16" t="s">
        <v>63</v>
      </c>
      <c r="K81" s="25"/>
      <c r="L81" s="25"/>
      <c r="M81" s="25"/>
      <c r="O81">
        <f>(I81*21)/100</f>
        <v>0</v>
      </c>
      <c r="P81" t="s">
        <v>27</v>
      </c>
    </row>
    <row r="82" spans="1:16" x14ac:dyDescent="0.2">
      <c r="A82" s="33" t="s">
        <v>64</v>
      </c>
      <c r="E82" s="23" t="s">
        <v>425</v>
      </c>
    </row>
    <row r="83" spans="1:16" x14ac:dyDescent="0.2">
      <c r="A83" s="34" t="s">
        <v>65</v>
      </c>
      <c r="E83" s="35" t="s">
        <v>426</v>
      </c>
    </row>
    <row r="84" spans="1:16" ht="89.25" x14ac:dyDescent="0.2">
      <c r="A84" t="s">
        <v>67</v>
      </c>
      <c r="E84" s="23" t="s">
        <v>427</v>
      </c>
    </row>
    <row r="85" spans="1:16" ht="25.5" x14ac:dyDescent="0.2">
      <c r="A85" s="25" t="s">
        <v>58</v>
      </c>
      <c r="B85" s="29">
        <v>19</v>
      </c>
      <c r="C85" s="29" t="s">
        <v>428</v>
      </c>
      <c r="D85" s="25" t="s">
        <v>33</v>
      </c>
      <c r="E85" s="30" t="s">
        <v>429</v>
      </c>
      <c r="F85" s="16" t="s">
        <v>85</v>
      </c>
      <c r="G85" s="31">
        <v>334.43</v>
      </c>
      <c r="H85" s="32"/>
      <c r="I85" s="32">
        <f>ROUND(ROUND(H85,2)*ROUND(G85,4),2)</f>
        <v>0</v>
      </c>
      <c r="J85" s="16" t="s">
        <v>63</v>
      </c>
      <c r="K85" s="25"/>
      <c r="L85" s="25"/>
      <c r="M85" s="25"/>
      <c r="O85">
        <f>(I85*21)/100</f>
        <v>0</v>
      </c>
      <c r="P85" t="s">
        <v>27</v>
      </c>
    </row>
    <row r="86" spans="1:16" x14ac:dyDescent="0.2">
      <c r="A86" s="33" t="s">
        <v>64</v>
      </c>
      <c r="E86" s="23" t="s">
        <v>430</v>
      </c>
    </row>
    <row r="87" spans="1:16" x14ac:dyDescent="0.2">
      <c r="A87" s="34" t="s">
        <v>65</v>
      </c>
      <c r="E87" s="35" t="s">
        <v>400</v>
      </c>
    </row>
    <row r="88" spans="1:16" ht="318.75" x14ac:dyDescent="0.2">
      <c r="A88" t="s">
        <v>67</v>
      </c>
      <c r="E88" s="23" t="s">
        <v>431</v>
      </c>
    </row>
    <row r="89" spans="1:16" ht="25.5" x14ac:dyDescent="0.2">
      <c r="A89" s="25" t="s">
        <v>58</v>
      </c>
      <c r="B89" s="29">
        <v>20</v>
      </c>
      <c r="C89" s="29" t="s">
        <v>432</v>
      </c>
      <c r="D89" s="25" t="s">
        <v>33</v>
      </c>
      <c r="E89" s="30" t="s">
        <v>433</v>
      </c>
      <c r="F89" s="16" t="s">
        <v>85</v>
      </c>
      <c r="G89" s="31">
        <v>21.055</v>
      </c>
      <c r="H89" s="32"/>
      <c r="I89" s="32">
        <f>ROUND(ROUND(H89,2)*ROUND(G89,4),2)</f>
        <v>0</v>
      </c>
      <c r="J89" s="16" t="s">
        <v>63</v>
      </c>
      <c r="K89" s="25"/>
      <c r="L89" s="25"/>
      <c r="M89" s="25"/>
      <c r="O89">
        <f>(I89*21)/100</f>
        <v>0</v>
      </c>
      <c r="P89" t="s">
        <v>27</v>
      </c>
    </row>
    <row r="90" spans="1:16" x14ac:dyDescent="0.2">
      <c r="A90" s="33" t="s">
        <v>64</v>
      </c>
      <c r="E90" s="23" t="s">
        <v>434</v>
      </c>
    </row>
    <row r="91" spans="1:16" x14ac:dyDescent="0.2">
      <c r="A91" s="34" t="s">
        <v>65</v>
      </c>
      <c r="E91" s="35" t="s">
        <v>400</v>
      </c>
    </row>
    <row r="92" spans="1:16" ht="318.75" x14ac:dyDescent="0.2">
      <c r="A92" t="s">
        <v>67</v>
      </c>
      <c r="E92" s="23" t="s">
        <v>435</v>
      </c>
    </row>
    <row r="93" spans="1:16" ht="25.5" x14ac:dyDescent="0.2">
      <c r="A93" s="25" t="s">
        <v>58</v>
      </c>
      <c r="B93" s="29">
        <v>21</v>
      </c>
      <c r="C93" s="29" t="s">
        <v>436</v>
      </c>
      <c r="D93" s="25" t="s">
        <v>33</v>
      </c>
      <c r="E93" s="30" t="s">
        <v>437</v>
      </c>
      <c r="F93" s="16" t="s">
        <v>85</v>
      </c>
      <c r="G93" s="31">
        <v>880.55600000000004</v>
      </c>
      <c r="H93" s="32"/>
      <c r="I93" s="32">
        <f>ROUND(ROUND(H93,2)*ROUND(G93,4),2)</f>
        <v>0</v>
      </c>
      <c r="J93" s="16" t="s">
        <v>63</v>
      </c>
      <c r="K93" s="25"/>
      <c r="L93" s="25"/>
      <c r="M93" s="25"/>
      <c r="O93">
        <f>(I93*21)/100</f>
        <v>0</v>
      </c>
      <c r="P93" t="s">
        <v>27</v>
      </c>
    </row>
    <row r="94" spans="1:16" x14ac:dyDescent="0.2">
      <c r="A94" s="33" t="s">
        <v>64</v>
      </c>
      <c r="E94" s="23" t="s">
        <v>408</v>
      </c>
    </row>
    <row r="95" spans="1:16" x14ac:dyDescent="0.2">
      <c r="A95" s="34" t="s">
        <v>65</v>
      </c>
      <c r="E95" s="35" t="s">
        <v>438</v>
      </c>
    </row>
    <row r="96" spans="1:16" ht="114.75" x14ac:dyDescent="0.2">
      <c r="A96" t="s">
        <v>67</v>
      </c>
      <c r="E96" s="23" t="s">
        <v>439</v>
      </c>
    </row>
    <row r="97" spans="1:18" ht="25.5" x14ac:dyDescent="0.2">
      <c r="A97" s="25" t="s">
        <v>58</v>
      </c>
      <c r="B97" s="29">
        <v>22</v>
      </c>
      <c r="C97" s="29" t="s">
        <v>440</v>
      </c>
      <c r="D97" s="25" t="s">
        <v>33</v>
      </c>
      <c r="E97" s="30" t="s">
        <v>441</v>
      </c>
      <c r="F97" s="16" t="s">
        <v>85</v>
      </c>
      <c r="G97" s="31">
        <v>390.27800000000002</v>
      </c>
      <c r="H97" s="32"/>
      <c r="I97" s="32">
        <f>ROUND(ROUND(H97,2)*ROUND(G97,4),2)</f>
        <v>0</v>
      </c>
      <c r="J97" s="16" t="s">
        <v>63</v>
      </c>
      <c r="K97" s="25"/>
      <c r="L97" s="25"/>
      <c r="M97" s="25"/>
      <c r="O97">
        <f>(I97*21)/100</f>
        <v>0</v>
      </c>
      <c r="P97" t="s">
        <v>27</v>
      </c>
    </row>
    <row r="98" spans="1:18" x14ac:dyDescent="0.2">
      <c r="A98" s="33" t="s">
        <v>64</v>
      </c>
      <c r="E98" s="23" t="s">
        <v>408</v>
      </c>
    </row>
    <row r="99" spans="1:18" x14ac:dyDescent="0.2">
      <c r="A99" s="34" t="s">
        <v>65</v>
      </c>
      <c r="E99" s="35" t="s">
        <v>442</v>
      </c>
    </row>
    <row r="100" spans="1:18" ht="255" x14ac:dyDescent="0.2">
      <c r="A100" t="s">
        <v>67</v>
      </c>
      <c r="E100" s="23" t="s">
        <v>443</v>
      </c>
    </row>
    <row r="101" spans="1:18" x14ac:dyDescent="0.2">
      <c r="A101" s="25" t="s">
        <v>58</v>
      </c>
      <c r="B101" s="29">
        <v>23</v>
      </c>
      <c r="C101" s="29" t="s">
        <v>444</v>
      </c>
      <c r="D101" s="25" t="s">
        <v>33</v>
      </c>
      <c r="E101" s="30" t="s">
        <v>445</v>
      </c>
      <c r="F101" s="16" t="s">
        <v>71</v>
      </c>
      <c r="G101" s="31">
        <v>18</v>
      </c>
      <c r="H101" s="32"/>
      <c r="I101" s="32">
        <f>ROUND(ROUND(H101,2)*ROUND(G101,4),2)</f>
        <v>0</v>
      </c>
      <c r="J101" s="16" t="s">
        <v>63</v>
      </c>
      <c r="K101" s="25"/>
      <c r="L101" s="25"/>
      <c r="M101" s="25"/>
      <c r="O101">
        <f>(I101*21)/100</f>
        <v>0</v>
      </c>
      <c r="P101" t="s">
        <v>27</v>
      </c>
    </row>
    <row r="102" spans="1:18" x14ac:dyDescent="0.2">
      <c r="A102" s="33" t="s">
        <v>64</v>
      </c>
      <c r="E102" s="23" t="s">
        <v>446</v>
      </c>
    </row>
    <row r="103" spans="1:18" x14ac:dyDescent="0.2">
      <c r="A103" s="34" t="s">
        <v>65</v>
      </c>
      <c r="E103" s="35" t="s">
        <v>447</v>
      </c>
    </row>
    <row r="104" spans="1:18" ht="255" x14ac:dyDescent="0.2">
      <c r="A104" t="s">
        <v>67</v>
      </c>
      <c r="E104" s="23" t="s">
        <v>448</v>
      </c>
    </row>
    <row r="105" spans="1:18" x14ac:dyDescent="0.2">
      <c r="A105" s="25" t="s">
        <v>58</v>
      </c>
      <c r="B105" s="29" t="s">
        <v>157</v>
      </c>
      <c r="C105" s="29" t="s">
        <v>449</v>
      </c>
      <c r="D105" s="25" t="s">
        <v>33</v>
      </c>
      <c r="E105" s="30" t="s">
        <v>450</v>
      </c>
      <c r="F105" s="16" t="s">
        <v>85</v>
      </c>
      <c r="G105" s="31">
        <v>306</v>
      </c>
      <c r="H105" s="32"/>
      <c r="I105" s="32">
        <f>ROUND(ROUND(H105,2)*ROUND(G105,4),2)</f>
        <v>0</v>
      </c>
      <c r="J105" s="16" t="s">
        <v>63</v>
      </c>
      <c r="K105" s="25"/>
      <c r="L105" s="25"/>
      <c r="M105" s="25"/>
      <c r="O105">
        <f>(I105*21)/100</f>
        <v>0</v>
      </c>
      <c r="P105" t="s">
        <v>27</v>
      </c>
    </row>
    <row r="106" spans="1:18" x14ac:dyDescent="0.2">
      <c r="A106" s="33" t="s">
        <v>64</v>
      </c>
      <c r="E106" s="23" t="s">
        <v>408</v>
      </c>
    </row>
    <row r="107" spans="1:18" x14ac:dyDescent="0.2">
      <c r="A107" s="34" t="s">
        <v>65</v>
      </c>
      <c r="E107" s="35" t="s">
        <v>400</v>
      </c>
    </row>
    <row r="108" spans="1:18" ht="165.75" x14ac:dyDescent="0.2">
      <c r="A108" t="s">
        <v>67</v>
      </c>
      <c r="E108" s="23" t="s">
        <v>451</v>
      </c>
    </row>
    <row r="109" spans="1:18" ht="12.75" customHeight="1" x14ac:dyDescent="0.2">
      <c r="A109" t="s">
        <v>56</v>
      </c>
      <c r="C109" s="36" t="s">
        <v>82</v>
      </c>
      <c r="E109" s="27" t="s">
        <v>452</v>
      </c>
      <c r="I109" s="37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25" t="s">
        <v>58</v>
      </c>
      <c r="B110" s="29">
        <v>25</v>
      </c>
      <c r="C110" s="29" t="s">
        <v>453</v>
      </c>
      <c r="D110" s="25" t="s">
        <v>33</v>
      </c>
      <c r="E110" s="30" t="s">
        <v>454</v>
      </c>
      <c r="F110" s="16" t="s">
        <v>85</v>
      </c>
      <c r="G110" s="31">
        <v>14.6</v>
      </c>
      <c r="H110" s="32"/>
      <c r="I110" s="32">
        <f>ROUND(ROUND(H110,2)*ROUND(G110,4),2)</f>
        <v>0</v>
      </c>
      <c r="J110" s="16" t="s">
        <v>63</v>
      </c>
      <c r="K110" s="25"/>
      <c r="L110" s="25"/>
      <c r="M110" s="25"/>
      <c r="O110">
        <f>(I110*21)/100</f>
        <v>0</v>
      </c>
      <c r="P110" t="s">
        <v>27</v>
      </c>
    </row>
    <row r="111" spans="1:18" x14ac:dyDescent="0.2">
      <c r="A111" s="33" t="s">
        <v>64</v>
      </c>
      <c r="E111" s="23" t="s">
        <v>455</v>
      </c>
    </row>
    <row r="112" spans="1:18" x14ac:dyDescent="0.2">
      <c r="A112" s="34" t="s">
        <v>65</v>
      </c>
      <c r="E112" s="35" t="s">
        <v>456</v>
      </c>
    </row>
    <row r="113" spans="1:18" ht="255" x14ac:dyDescent="0.2">
      <c r="A113" t="s">
        <v>67</v>
      </c>
      <c r="E113" s="23" t="s">
        <v>457</v>
      </c>
    </row>
    <row r="114" spans="1:18" x14ac:dyDescent="0.2">
      <c r="A114" s="25" t="s">
        <v>58</v>
      </c>
      <c r="B114" s="29">
        <v>26</v>
      </c>
      <c r="C114" s="29" t="s">
        <v>458</v>
      </c>
      <c r="D114" s="25" t="s">
        <v>33</v>
      </c>
      <c r="E114" s="30" t="s">
        <v>459</v>
      </c>
      <c r="F114" s="16" t="s">
        <v>71</v>
      </c>
      <c r="G114" s="31">
        <v>8</v>
      </c>
      <c r="H114" s="32"/>
      <c r="I114" s="32">
        <f>ROUND(ROUND(H114,2)*ROUND(G114,4),2)</f>
        <v>0</v>
      </c>
      <c r="J114" s="16" t="s">
        <v>63</v>
      </c>
      <c r="K114" s="25"/>
      <c r="L114" s="25"/>
      <c r="M114" s="25"/>
      <c r="O114">
        <f>(I114*21)/100</f>
        <v>0</v>
      </c>
      <c r="P114" t="s">
        <v>27</v>
      </c>
    </row>
    <row r="115" spans="1:18" x14ac:dyDescent="0.2">
      <c r="A115" s="33" t="s">
        <v>64</v>
      </c>
      <c r="E115" s="23" t="s">
        <v>460</v>
      </c>
    </row>
    <row r="116" spans="1:18" x14ac:dyDescent="0.2">
      <c r="A116" s="34" t="s">
        <v>65</v>
      </c>
      <c r="E116" s="35" t="s">
        <v>461</v>
      </c>
    </row>
    <row r="117" spans="1:18" ht="89.25" x14ac:dyDescent="0.2">
      <c r="A117" t="s">
        <v>67</v>
      </c>
      <c r="E117" s="23" t="s">
        <v>462</v>
      </c>
    </row>
    <row r="118" spans="1:18" x14ac:dyDescent="0.2">
      <c r="A118" s="25" t="s">
        <v>58</v>
      </c>
      <c r="B118" s="29">
        <v>27</v>
      </c>
      <c r="C118" s="29" t="s">
        <v>463</v>
      </c>
      <c r="D118" s="25" t="s">
        <v>33</v>
      </c>
      <c r="E118" s="30" t="s">
        <v>464</v>
      </c>
      <c r="F118" s="16" t="s">
        <v>78</v>
      </c>
      <c r="G118" s="31">
        <v>30.547999999999998</v>
      </c>
      <c r="H118" s="32"/>
      <c r="I118" s="32">
        <f>ROUND(ROUND(H118,2)*ROUND(G118,4),2)</f>
        <v>0</v>
      </c>
      <c r="J118" s="16" t="s">
        <v>63</v>
      </c>
      <c r="K118" s="25"/>
      <c r="L118" s="25"/>
      <c r="M118" s="25"/>
      <c r="O118">
        <f>(I118*21)/100</f>
        <v>0</v>
      </c>
      <c r="P118" t="s">
        <v>27</v>
      </c>
    </row>
    <row r="119" spans="1:18" x14ac:dyDescent="0.2">
      <c r="A119" s="33" t="s">
        <v>64</v>
      </c>
      <c r="E119" s="23" t="s">
        <v>465</v>
      </c>
    </row>
    <row r="120" spans="1:18" x14ac:dyDescent="0.2">
      <c r="A120" s="34" t="s">
        <v>65</v>
      </c>
      <c r="E120" s="35" t="s">
        <v>390</v>
      </c>
    </row>
    <row r="121" spans="1:18" ht="369.75" x14ac:dyDescent="0.2">
      <c r="A121" t="s">
        <v>67</v>
      </c>
      <c r="E121" s="23" t="s">
        <v>466</v>
      </c>
    </row>
    <row r="122" spans="1:18" ht="12.75" customHeight="1" x14ac:dyDescent="0.2">
      <c r="A122" t="s">
        <v>56</v>
      </c>
      <c r="C122" s="36" t="s">
        <v>43</v>
      </c>
      <c r="E122" s="27" t="s">
        <v>467</v>
      </c>
      <c r="I122" s="37">
        <f>0+Q122</f>
        <v>0</v>
      </c>
      <c r="O122">
        <f>0+R122</f>
        <v>0</v>
      </c>
      <c r="Q122">
        <f>0+I123+I127+I131+I135+I139+I143+I147+I151+I155+I159+I163+I167</f>
        <v>0</v>
      </c>
      <c r="R122">
        <f>0+O123+O127+O131+O135+O139+O143+O147+O151+O155+O159+O163+O167</f>
        <v>0</v>
      </c>
    </row>
    <row r="123" spans="1:18" x14ac:dyDescent="0.2">
      <c r="A123" s="25" t="s">
        <v>58</v>
      </c>
      <c r="B123" s="29">
        <v>28</v>
      </c>
      <c r="C123" s="29" t="s">
        <v>468</v>
      </c>
      <c r="D123" s="25" t="s">
        <v>33</v>
      </c>
      <c r="E123" s="30" t="s">
        <v>469</v>
      </c>
      <c r="F123" s="16" t="s">
        <v>85</v>
      </c>
      <c r="G123" s="31">
        <v>11</v>
      </c>
      <c r="H123" s="32"/>
      <c r="I123" s="32">
        <f>ROUND(ROUND(H123,2)*ROUND(G123,4),2)</f>
        <v>0</v>
      </c>
      <c r="J123" s="16" t="s">
        <v>63</v>
      </c>
      <c r="K123" s="25"/>
      <c r="L123" s="25"/>
      <c r="M123" s="25"/>
      <c r="O123">
        <f>(I123*21)/100</f>
        <v>0</v>
      </c>
      <c r="P123" t="s">
        <v>27</v>
      </c>
    </row>
    <row r="124" spans="1:18" x14ac:dyDescent="0.2">
      <c r="A124" s="33" t="s">
        <v>64</v>
      </c>
      <c r="E124" s="23" t="s">
        <v>470</v>
      </c>
    </row>
    <row r="125" spans="1:18" x14ac:dyDescent="0.2">
      <c r="A125" s="34" t="s">
        <v>65</v>
      </c>
      <c r="E125" s="35" t="s">
        <v>66</v>
      </c>
    </row>
    <row r="126" spans="1:18" ht="140.25" x14ac:dyDescent="0.2">
      <c r="A126" t="s">
        <v>67</v>
      </c>
      <c r="E126" s="23" t="s">
        <v>471</v>
      </c>
    </row>
    <row r="127" spans="1:18" x14ac:dyDescent="0.2">
      <c r="A127" s="25" t="s">
        <v>58</v>
      </c>
      <c r="B127" s="29" t="s">
        <v>285</v>
      </c>
      <c r="C127" s="29" t="s">
        <v>472</v>
      </c>
      <c r="D127" s="25" t="s">
        <v>33</v>
      </c>
      <c r="E127" s="30" t="s">
        <v>473</v>
      </c>
      <c r="F127" s="16" t="s">
        <v>78</v>
      </c>
      <c r="G127" s="31">
        <v>848</v>
      </c>
      <c r="H127" s="32"/>
      <c r="I127" s="32">
        <f>ROUND(ROUND(H127,2)*ROUND(G127,4),2)</f>
        <v>0</v>
      </c>
      <c r="J127" s="16" t="s">
        <v>63</v>
      </c>
      <c r="K127" s="25"/>
      <c r="L127" s="25"/>
      <c r="M127" s="25"/>
      <c r="O127">
        <f>(I127*21)/100</f>
        <v>0</v>
      </c>
      <c r="P127" t="s">
        <v>27</v>
      </c>
    </row>
    <row r="128" spans="1:18" x14ac:dyDescent="0.2">
      <c r="A128" s="33" t="s">
        <v>64</v>
      </c>
      <c r="E128" s="23" t="s">
        <v>408</v>
      </c>
    </row>
    <row r="129" spans="1:16" x14ac:dyDescent="0.2">
      <c r="A129" s="34" t="s">
        <v>65</v>
      </c>
      <c r="E129" s="35" t="s">
        <v>474</v>
      </c>
    </row>
    <row r="130" spans="1:16" ht="140.25" x14ac:dyDescent="0.2">
      <c r="A130" t="s">
        <v>67</v>
      </c>
      <c r="E130" s="23" t="s">
        <v>475</v>
      </c>
    </row>
    <row r="131" spans="1:16" ht="25.5" x14ac:dyDescent="0.2">
      <c r="A131" s="25" t="s">
        <v>58</v>
      </c>
      <c r="B131" s="29" t="s">
        <v>168</v>
      </c>
      <c r="C131" s="29" t="s">
        <v>476</v>
      </c>
      <c r="D131" s="25" t="s">
        <v>33</v>
      </c>
      <c r="E131" s="30" t="s">
        <v>477</v>
      </c>
      <c r="F131" s="16" t="s">
        <v>478</v>
      </c>
      <c r="G131" s="31">
        <v>16960</v>
      </c>
      <c r="H131" s="32"/>
      <c r="I131" s="32">
        <f>ROUND(ROUND(H131,2)*ROUND(G131,4),2)</f>
        <v>0</v>
      </c>
      <c r="J131" s="16" t="s">
        <v>63</v>
      </c>
      <c r="K131" s="25"/>
      <c r="L131" s="25"/>
      <c r="M131" s="25"/>
      <c r="O131">
        <f>(I131*21)/100</f>
        <v>0</v>
      </c>
      <c r="P131" t="s">
        <v>27</v>
      </c>
    </row>
    <row r="132" spans="1:16" x14ac:dyDescent="0.2">
      <c r="A132" s="33" t="s">
        <v>64</v>
      </c>
      <c r="E132" s="23" t="s">
        <v>479</v>
      </c>
    </row>
    <row r="133" spans="1:16" x14ac:dyDescent="0.2">
      <c r="A133" s="34" t="s">
        <v>65</v>
      </c>
      <c r="E133" s="35" t="s">
        <v>480</v>
      </c>
    </row>
    <row r="134" spans="1:16" ht="127.5" x14ac:dyDescent="0.2">
      <c r="A134" t="s">
        <v>67</v>
      </c>
      <c r="E134" s="23" t="s">
        <v>481</v>
      </c>
    </row>
    <row r="135" spans="1:16" ht="25.5" x14ac:dyDescent="0.2">
      <c r="A135" s="25" t="s">
        <v>58</v>
      </c>
      <c r="B135" s="29">
        <v>31</v>
      </c>
      <c r="C135" s="29" t="s">
        <v>482</v>
      </c>
      <c r="D135" s="25" t="s">
        <v>33</v>
      </c>
      <c r="E135" s="30" t="s">
        <v>483</v>
      </c>
      <c r="F135" s="16" t="s">
        <v>85</v>
      </c>
      <c r="G135" s="31">
        <v>50</v>
      </c>
      <c r="H135" s="32"/>
      <c r="I135" s="32">
        <f>ROUND(ROUND(H135,2)*ROUND(G135,4),2)</f>
        <v>0</v>
      </c>
      <c r="J135" s="16" t="s">
        <v>63</v>
      </c>
      <c r="K135" s="25"/>
      <c r="L135" s="25"/>
      <c r="M135" s="25"/>
      <c r="O135">
        <f>(I135*21)/100</f>
        <v>0</v>
      </c>
      <c r="P135" t="s">
        <v>27</v>
      </c>
    </row>
    <row r="136" spans="1:16" x14ac:dyDescent="0.2">
      <c r="A136" s="33" t="s">
        <v>64</v>
      </c>
      <c r="E136" s="23" t="s">
        <v>484</v>
      </c>
    </row>
    <row r="137" spans="1:16" x14ac:dyDescent="0.2">
      <c r="A137" s="34" t="s">
        <v>65</v>
      </c>
      <c r="E137" s="35" t="s">
        <v>485</v>
      </c>
    </row>
    <row r="138" spans="1:16" ht="178.5" x14ac:dyDescent="0.2">
      <c r="A138" t="s">
        <v>67</v>
      </c>
      <c r="E138" s="23" t="s">
        <v>486</v>
      </c>
    </row>
    <row r="139" spans="1:16" ht="25.5" x14ac:dyDescent="0.2">
      <c r="A139" s="25" t="s">
        <v>58</v>
      </c>
      <c r="B139" s="29">
        <v>32</v>
      </c>
      <c r="C139" s="29" t="s">
        <v>487</v>
      </c>
      <c r="D139" s="25" t="s">
        <v>33</v>
      </c>
      <c r="E139" s="30" t="s">
        <v>488</v>
      </c>
      <c r="F139" s="16" t="s">
        <v>85</v>
      </c>
      <c r="G139" s="31">
        <v>424</v>
      </c>
      <c r="H139" s="32"/>
      <c r="I139" s="32">
        <f>ROUND(ROUND(H139,2)*ROUND(G139,4),2)</f>
        <v>0</v>
      </c>
      <c r="J139" s="16" t="s">
        <v>63</v>
      </c>
      <c r="K139" s="25"/>
      <c r="L139" s="25"/>
      <c r="M139" s="25"/>
      <c r="O139">
        <f>(I139*21)/100</f>
        <v>0</v>
      </c>
      <c r="P139" t="s">
        <v>27</v>
      </c>
    </row>
    <row r="140" spans="1:16" x14ac:dyDescent="0.2">
      <c r="A140" s="33" t="s">
        <v>64</v>
      </c>
      <c r="E140" s="23" t="s">
        <v>408</v>
      </c>
    </row>
    <row r="141" spans="1:16" x14ac:dyDescent="0.2">
      <c r="A141" s="34" t="s">
        <v>65</v>
      </c>
      <c r="E141" s="35" t="s">
        <v>489</v>
      </c>
    </row>
    <row r="142" spans="1:16" ht="204" x14ac:dyDescent="0.2">
      <c r="A142" t="s">
        <v>67</v>
      </c>
      <c r="E142" s="23" t="s">
        <v>490</v>
      </c>
    </row>
    <row r="143" spans="1:16" ht="38.25" x14ac:dyDescent="0.2">
      <c r="A143" s="25" t="s">
        <v>58</v>
      </c>
      <c r="B143" s="29">
        <v>33</v>
      </c>
      <c r="C143" s="29" t="s">
        <v>491</v>
      </c>
      <c r="D143" s="25" t="s">
        <v>33</v>
      </c>
      <c r="E143" s="30" t="s">
        <v>492</v>
      </c>
      <c r="F143" s="16" t="s">
        <v>493</v>
      </c>
      <c r="G143" s="31">
        <v>1964.36</v>
      </c>
      <c r="H143" s="32"/>
      <c r="I143" s="32">
        <f>ROUND(ROUND(H143,2)*ROUND(G143,4),2)</f>
        <v>0</v>
      </c>
      <c r="J143" s="16" t="s">
        <v>63</v>
      </c>
      <c r="K143" s="25"/>
      <c r="L143" s="25"/>
      <c r="M143" s="25"/>
      <c r="O143">
        <f>(I143*21)/100</f>
        <v>0</v>
      </c>
      <c r="P143" t="s">
        <v>27</v>
      </c>
    </row>
    <row r="144" spans="1:16" ht="25.5" x14ac:dyDescent="0.2">
      <c r="A144" s="33" t="s">
        <v>64</v>
      </c>
      <c r="E144" s="23" t="s">
        <v>494</v>
      </c>
    </row>
    <row r="145" spans="1:16" x14ac:dyDescent="0.2">
      <c r="A145" s="34" t="s">
        <v>65</v>
      </c>
      <c r="E145" s="35" t="s">
        <v>495</v>
      </c>
    </row>
    <row r="146" spans="1:16" ht="102" x14ac:dyDescent="0.2">
      <c r="A146" t="s">
        <v>67</v>
      </c>
      <c r="E146" s="23" t="s">
        <v>496</v>
      </c>
    </row>
    <row r="147" spans="1:16" ht="38.25" x14ac:dyDescent="0.2">
      <c r="A147" s="25" t="s">
        <v>58</v>
      </c>
      <c r="B147" s="29">
        <v>34</v>
      </c>
      <c r="C147" s="29" t="s">
        <v>497</v>
      </c>
      <c r="D147" s="25" t="s">
        <v>33</v>
      </c>
      <c r="E147" s="30" t="s">
        <v>498</v>
      </c>
      <c r="F147" s="16" t="s">
        <v>85</v>
      </c>
      <c r="G147" s="31">
        <v>54</v>
      </c>
      <c r="H147" s="32"/>
      <c r="I147" s="32">
        <f>ROUND(ROUND(H147,2)*ROUND(G147,4),2)</f>
        <v>0</v>
      </c>
      <c r="J147" s="16" t="s">
        <v>63</v>
      </c>
      <c r="K147" s="25"/>
      <c r="L147" s="25"/>
      <c r="M147" s="25"/>
      <c r="O147">
        <f>(I147*21)/100</f>
        <v>0</v>
      </c>
      <c r="P147" t="s">
        <v>27</v>
      </c>
    </row>
    <row r="148" spans="1:16" x14ac:dyDescent="0.2">
      <c r="A148" s="33" t="s">
        <v>64</v>
      </c>
      <c r="E148" s="23" t="s">
        <v>400</v>
      </c>
    </row>
    <row r="149" spans="1:16" x14ac:dyDescent="0.2">
      <c r="A149" s="34" t="s">
        <v>65</v>
      </c>
      <c r="E149" s="35" t="s">
        <v>499</v>
      </c>
    </row>
    <row r="150" spans="1:16" ht="216.75" x14ac:dyDescent="0.2">
      <c r="A150" t="s">
        <v>67</v>
      </c>
      <c r="E150" s="23" t="s">
        <v>500</v>
      </c>
    </row>
    <row r="151" spans="1:16" ht="38.25" x14ac:dyDescent="0.2">
      <c r="A151" s="25" t="s">
        <v>58</v>
      </c>
      <c r="B151" s="29">
        <v>35</v>
      </c>
      <c r="C151" s="29" t="s">
        <v>501</v>
      </c>
      <c r="D151" s="25" t="s">
        <v>33</v>
      </c>
      <c r="E151" s="30" t="s">
        <v>502</v>
      </c>
      <c r="F151" s="16" t="s">
        <v>493</v>
      </c>
      <c r="G151" s="31">
        <v>172</v>
      </c>
      <c r="H151" s="32"/>
      <c r="I151" s="32">
        <f>ROUND(ROUND(H151,2)*ROUND(G151,4),2)</f>
        <v>0</v>
      </c>
      <c r="J151" s="16" t="s">
        <v>63</v>
      </c>
      <c r="K151" s="25"/>
      <c r="L151" s="25"/>
      <c r="M151" s="25"/>
      <c r="O151">
        <f>(I151*21)/100</f>
        <v>0</v>
      </c>
      <c r="P151" t="s">
        <v>27</v>
      </c>
    </row>
    <row r="152" spans="1:16" x14ac:dyDescent="0.2">
      <c r="A152" s="33" t="s">
        <v>64</v>
      </c>
      <c r="E152" s="23" t="s">
        <v>400</v>
      </c>
    </row>
    <row r="153" spans="1:16" x14ac:dyDescent="0.2">
      <c r="A153" s="34" t="s">
        <v>65</v>
      </c>
      <c r="E153" s="35" t="s">
        <v>503</v>
      </c>
    </row>
    <row r="154" spans="1:16" ht="102" x14ac:dyDescent="0.2">
      <c r="A154" t="s">
        <v>67</v>
      </c>
      <c r="E154" s="23" t="s">
        <v>496</v>
      </c>
    </row>
    <row r="155" spans="1:16" x14ac:dyDescent="0.2">
      <c r="A155" s="25" t="s">
        <v>58</v>
      </c>
      <c r="B155" s="29">
        <v>36</v>
      </c>
      <c r="C155" s="29" t="s">
        <v>504</v>
      </c>
      <c r="D155" s="25" t="s">
        <v>33</v>
      </c>
      <c r="E155" s="30" t="s">
        <v>505</v>
      </c>
      <c r="F155" s="16" t="s">
        <v>78</v>
      </c>
      <c r="G155" s="31">
        <v>0.112</v>
      </c>
      <c r="H155" s="32"/>
      <c r="I155" s="32">
        <f>ROUND(ROUND(H155,2)*ROUND(G155,4),2)</f>
        <v>0</v>
      </c>
      <c r="J155" s="16" t="s">
        <v>63</v>
      </c>
      <c r="K155" s="25"/>
      <c r="L155" s="25"/>
      <c r="M155" s="25"/>
      <c r="O155">
        <f>(I155*21)/100</f>
        <v>0</v>
      </c>
      <c r="P155" t="s">
        <v>27</v>
      </c>
    </row>
    <row r="156" spans="1:16" x14ac:dyDescent="0.2">
      <c r="A156" s="33" t="s">
        <v>64</v>
      </c>
      <c r="E156" s="23" t="s">
        <v>357</v>
      </c>
    </row>
    <row r="157" spans="1:16" x14ac:dyDescent="0.2">
      <c r="A157" s="34" t="s">
        <v>65</v>
      </c>
      <c r="E157" s="35" t="s">
        <v>390</v>
      </c>
    </row>
    <row r="158" spans="1:16" ht="114.75" x14ac:dyDescent="0.2">
      <c r="A158" t="s">
        <v>67</v>
      </c>
      <c r="E158" s="23" t="s">
        <v>506</v>
      </c>
    </row>
    <row r="159" spans="1:16" x14ac:dyDescent="0.2">
      <c r="A159" s="25" t="s">
        <v>58</v>
      </c>
      <c r="B159" s="29" t="s">
        <v>187</v>
      </c>
      <c r="C159" s="29" t="s">
        <v>507</v>
      </c>
      <c r="D159" s="25" t="s">
        <v>33</v>
      </c>
      <c r="E159" s="30" t="s">
        <v>508</v>
      </c>
      <c r="F159" s="16" t="s">
        <v>493</v>
      </c>
      <c r="G159" s="31">
        <v>2.2400000000000002</v>
      </c>
      <c r="H159" s="32"/>
      <c r="I159" s="32">
        <f>ROUND(ROUND(H159,2)*ROUND(G159,4),2)</f>
        <v>0</v>
      </c>
      <c r="J159" s="16" t="s">
        <v>63</v>
      </c>
      <c r="K159" s="25"/>
      <c r="L159" s="25"/>
      <c r="M159" s="25"/>
      <c r="O159">
        <f>(I159*21)/100</f>
        <v>0</v>
      </c>
      <c r="P159" t="s">
        <v>27</v>
      </c>
    </row>
    <row r="160" spans="1:16" x14ac:dyDescent="0.2">
      <c r="A160" s="33" t="s">
        <v>64</v>
      </c>
      <c r="E160" s="23" t="s">
        <v>357</v>
      </c>
    </row>
    <row r="161" spans="1:16" x14ac:dyDescent="0.2">
      <c r="A161" s="34" t="s">
        <v>65</v>
      </c>
      <c r="E161" s="35" t="s">
        <v>390</v>
      </c>
    </row>
    <row r="162" spans="1:16" ht="25.5" x14ac:dyDescent="0.2">
      <c r="A162" t="s">
        <v>67</v>
      </c>
      <c r="E162" s="23" t="s">
        <v>509</v>
      </c>
    </row>
    <row r="163" spans="1:16" x14ac:dyDescent="0.2">
      <c r="A163" s="25" t="s">
        <v>58</v>
      </c>
      <c r="B163" s="29">
        <v>38</v>
      </c>
      <c r="C163" s="29" t="s">
        <v>510</v>
      </c>
      <c r="D163" s="25" t="s">
        <v>33</v>
      </c>
      <c r="E163" s="30" t="s">
        <v>511</v>
      </c>
      <c r="F163" s="16" t="s">
        <v>93</v>
      </c>
      <c r="G163" s="31">
        <v>176.309</v>
      </c>
      <c r="H163" s="32"/>
      <c r="I163" s="32">
        <f>ROUND(ROUND(H163,2)*ROUND(G163,4),2)</f>
        <v>0</v>
      </c>
      <c r="J163" s="16" t="s">
        <v>280</v>
      </c>
      <c r="K163" s="25"/>
      <c r="L163" s="25"/>
      <c r="M163" s="25"/>
      <c r="O163">
        <f>(I163*21)/100</f>
        <v>0</v>
      </c>
      <c r="P163" t="s">
        <v>27</v>
      </c>
    </row>
    <row r="164" spans="1:16" x14ac:dyDescent="0.2">
      <c r="A164" s="33" t="s">
        <v>64</v>
      </c>
      <c r="E164" s="23" t="s">
        <v>395</v>
      </c>
    </row>
    <row r="165" spans="1:16" x14ac:dyDescent="0.2">
      <c r="A165" s="34" t="s">
        <v>65</v>
      </c>
      <c r="E165" s="35" t="s">
        <v>512</v>
      </c>
    </row>
    <row r="166" spans="1:16" ht="153" x14ac:dyDescent="0.2">
      <c r="A166" t="s">
        <v>67</v>
      </c>
      <c r="E166" s="23" t="s">
        <v>513</v>
      </c>
    </row>
    <row r="167" spans="1:16" x14ac:dyDescent="0.2">
      <c r="A167" s="25" t="s">
        <v>58</v>
      </c>
      <c r="B167" s="29" t="s">
        <v>194</v>
      </c>
      <c r="C167" s="29" t="s">
        <v>514</v>
      </c>
      <c r="D167" s="25" t="s">
        <v>33</v>
      </c>
      <c r="E167" s="30" t="s">
        <v>515</v>
      </c>
      <c r="F167" s="16" t="s">
        <v>93</v>
      </c>
      <c r="G167" s="31">
        <v>8</v>
      </c>
      <c r="H167" s="32"/>
      <c r="I167" s="32">
        <f>ROUND(ROUND(H167,2)*ROUND(G167,4),2)</f>
        <v>0</v>
      </c>
      <c r="J167" s="16" t="s">
        <v>516</v>
      </c>
      <c r="K167" s="25"/>
      <c r="L167" s="25"/>
      <c r="M167" s="25"/>
      <c r="O167">
        <f>(I167*21)/100</f>
        <v>0</v>
      </c>
      <c r="P167" t="s">
        <v>27</v>
      </c>
    </row>
    <row r="168" spans="1:16" x14ac:dyDescent="0.2">
      <c r="A168" s="33" t="s">
        <v>64</v>
      </c>
      <c r="E168" s="23" t="s">
        <v>60</v>
      </c>
    </row>
    <row r="169" spans="1:16" x14ac:dyDescent="0.2">
      <c r="A169" s="34" t="s">
        <v>65</v>
      </c>
      <c r="E169" s="35" t="s">
        <v>66</v>
      </c>
    </row>
    <row r="170" spans="1:16" ht="178.5" x14ac:dyDescent="0.2">
      <c r="A170" t="s">
        <v>67</v>
      </c>
      <c r="E170" s="23" t="s">
        <v>517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54"/>
  <sheetViews>
    <sheetView workbookViewId="0">
      <pane ySplit="8" topLeftCell="A9" activePane="bottomLeft" state="frozen"/>
      <selection pane="bottomLeft" activeCell="B151" sqref="B15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0+O9+O14+O35+O56+O81+O114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520</v>
      </c>
      <c r="I3" s="32">
        <f>0+I9+I14+I35+I56+I81+I114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518</v>
      </c>
      <c r="D4" s="8"/>
      <c r="E4" s="4" t="s">
        <v>519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520</v>
      </c>
      <c r="D5" s="8"/>
      <c r="E5" s="2" t="s">
        <v>521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31</v>
      </c>
      <c r="E9" s="27" t="s">
        <v>523</v>
      </c>
      <c r="I9" s="28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25.5" x14ac:dyDescent="0.2">
      <c r="A10" s="25" t="s">
        <v>58</v>
      </c>
      <c r="B10" s="29">
        <v>1</v>
      </c>
      <c r="C10" s="29" t="s">
        <v>59</v>
      </c>
      <c r="D10" s="25" t="s">
        <v>60</v>
      </c>
      <c r="E10" s="30" t="s">
        <v>61</v>
      </c>
      <c r="F10" s="16" t="s">
        <v>62</v>
      </c>
      <c r="G10" s="31">
        <v>162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60</v>
      </c>
    </row>
    <row r="12" spans="1:18" x14ac:dyDescent="0.2">
      <c r="A12" s="34" t="s">
        <v>65</v>
      </c>
      <c r="E12" s="35" t="s">
        <v>524</v>
      </c>
    </row>
    <row r="13" spans="1:18" ht="140.25" x14ac:dyDescent="0.2">
      <c r="A13" t="s">
        <v>67</v>
      </c>
      <c r="E13" s="23" t="s">
        <v>68</v>
      </c>
    </row>
    <row r="14" spans="1:18" ht="12.75" customHeight="1" x14ac:dyDescent="0.2">
      <c r="A14" t="s">
        <v>56</v>
      </c>
      <c r="C14" s="36" t="s">
        <v>33</v>
      </c>
      <c r="E14" s="27" t="s">
        <v>374</v>
      </c>
      <c r="I14" s="37">
        <f>0+Q14</f>
        <v>0</v>
      </c>
      <c r="O14">
        <f>0+R14</f>
        <v>0</v>
      </c>
      <c r="Q14">
        <f>0+I15+I19+I23+I27+I31</f>
        <v>0</v>
      </c>
      <c r="R14">
        <f>0+O15+O19+O23+O27+O31</f>
        <v>0</v>
      </c>
    </row>
    <row r="15" spans="1:18" x14ac:dyDescent="0.2">
      <c r="A15" s="25" t="s">
        <v>58</v>
      </c>
      <c r="B15" s="29">
        <v>2</v>
      </c>
      <c r="C15" s="29" t="s">
        <v>525</v>
      </c>
      <c r="D15" s="25" t="s">
        <v>60</v>
      </c>
      <c r="E15" s="30" t="s">
        <v>526</v>
      </c>
      <c r="F15" s="16" t="s">
        <v>78</v>
      </c>
      <c r="G15" s="31">
        <v>5.508</v>
      </c>
      <c r="H15" s="32"/>
      <c r="I15" s="32">
        <f>ROUND(ROUND(H15,2)*ROUND(G15,4),2)</f>
        <v>0</v>
      </c>
      <c r="J15" s="16" t="s">
        <v>63</v>
      </c>
      <c r="K15" s="25"/>
      <c r="L15" s="25"/>
      <c r="M15" s="25"/>
      <c r="O15">
        <f>(I15*21)/100</f>
        <v>0</v>
      </c>
      <c r="P15" t="s">
        <v>27</v>
      </c>
    </row>
    <row r="16" spans="1:18" x14ac:dyDescent="0.2">
      <c r="A16" s="33" t="s">
        <v>64</v>
      </c>
      <c r="E16" s="23" t="s">
        <v>527</v>
      </c>
    </row>
    <row r="17" spans="1:16" x14ac:dyDescent="0.2">
      <c r="A17" s="34" t="s">
        <v>65</v>
      </c>
      <c r="E17" s="35" t="s">
        <v>528</v>
      </c>
    </row>
    <row r="18" spans="1:16" ht="38.25" x14ac:dyDescent="0.2">
      <c r="A18" t="s">
        <v>67</v>
      </c>
      <c r="E18" s="23" t="s">
        <v>529</v>
      </c>
    </row>
    <row r="19" spans="1:16" x14ac:dyDescent="0.2">
      <c r="A19" s="25" t="s">
        <v>58</v>
      </c>
      <c r="B19" s="29">
        <v>3</v>
      </c>
      <c r="C19" s="29" t="s">
        <v>530</v>
      </c>
      <c r="D19" s="25" t="s">
        <v>60</v>
      </c>
      <c r="E19" s="30" t="s">
        <v>531</v>
      </c>
      <c r="F19" s="16" t="s">
        <v>78</v>
      </c>
      <c r="G19" s="31">
        <v>90</v>
      </c>
      <c r="H19" s="32"/>
      <c r="I19" s="32">
        <f>ROUND(ROUND(H19,2)*ROUND(G19,4),2)</f>
        <v>0</v>
      </c>
      <c r="J19" s="16" t="s">
        <v>63</v>
      </c>
      <c r="K19" s="25"/>
      <c r="L19" s="25"/>
      <c r="M19" s="25"/>
      <c r="O19">
        <f>(I19*21)/100</f>
        <v>0</v>
      </c>
      <c r="P19" t="s">
        <v>27</v>
      </c>
    </row>
    <row r="20" spans="1:16" ht="25.5" x14ac:dyDescent="0.2">
      <c r="A20" s="33" t="s">
        <v>64</v>
      </c>
      <c r="E20" s="23" t="s">
        <v>532</v>
      </c>
    </row>
    <row r="21" spans="1:16" x14ac:dyDescent="0.2">
      <c r="A21" s="34" t="s">
        <v>65</v>
      </c>
      <c r="E21" s="35" t="s">
        <v>533</v>
      </c>
    </row>
    <row r="22" spans="1:16" ht="369.75" x14ac:dyDescent="0.2">
      <c r="A22" t="s">
        <v>67</v>
      </c>
      <c r="E22" s="23" t="s">
        <v>378</v>
      </c>
    </row>
    <row r="23" spans="1:16" x14ac:dyDescent="0.2">
      <c r="A23" s="25" t="s">
        <v>58</v>
      </c>
      <c r="B23" s="29">
        <v>4</v>
      </c>
      <c r="C23" s="29" t="s">
        <v>534</v>
      </c>
      <c r="D23" s="25" t="s">
        <v>60</v>
      </c>
      <c r="E23" s="30" t="s">
        <v>535</v>
      </c>
      <c r="F23" s="16" t="s">
        <v>78</v>
      </c>
      <c r="G23" s="31">
        <v>30.1</v>
      </c>
      <c r="H23" s="32"/>
      <c r="I23" s="32">
        <f>ROUND(ROUND(H23,2)*ROUND(G23,4),2)</f>
        <v>0</v>
      </c>
      <c r="J23" s="16" t="s">
        <v>63</v>
      </c>
      <c r="K23" s="25"/>
      <c r="L23" s="25"/>
      <c r="M23" s="25"/>
      <c r="O23">
        <f>(I23*21)/100</f>
        <v>0</v>
      </c>
      <c r="P23" t="s">
        <v>27</v>
      </c>
    </row>
    <row r="24" spans="1:16" x14ac:dyDescent="0.2">
      <c r="A24" s="33" t="s">
        <v>64</v>
      </c>
      <c r="E24" s="23" t="s">
        <v>536</v>
      </c>
    </row>
    <row r="25" spans="1:16" x14ac:dyDescent="0.2">
      <c r="A25" s="34" t="s">
        <v>65</v>
      </c>
      <c r="E25" s="35" t="s">
        <v>537</v>
      </c>
    </row>
    <row r="26" spans="1:16" ht="318.75" x14ac:dyDescent="0.2">
      <c r="A26" t="s">
        <v>67</v>
      </c>
      <c r="E26" s="23" t="s">
        <v>79</v>
      </c>
    </row>
    <row r="27" spans="1:16" x14ac:dyDescent="0.2">
      <c r="A27" s="25" t="s">
        <v>58</v>
      </c>
      <c r="B27" s="29">
        <v>5</v>
      </c>
      <c r="C27" s="29" t="s">
        <v>88</v>
      </c>
      <c r="D27" s="25" t="s">
        <v>60</v>
      </c>
      <c r="E27" s="30" t="s">
        <v>89</v>
      </c>
      <c r="F27" s="16" t="s">
        <v>78</v>
      </c>
      <c r="G27" s="31">
        <v>30.1</v>
      </c>
      <c r="H27" s="32"/>
      <c r="I27" s="32">
        <f>ROUND(ROUND(H27,2)*ROUND(G27,4),2)</f>
        <v>0</v>
      </c>
      <c r="J27" s="16" t="s">
        <v>63</v>
      </c>
      <c r="K27" s="25"/>
      <c r="L27" s="25"/>
      <c r="M27" s="25"/>
      <c r="O27">
        <f>(I27*21)/100</f>
        <v>0</v>
      </c>
      <c r="P27" t="s">
        <v>27</v>
      </c>
    </row>
    <row r="28" spans="1:16" x14ac:dyDescent="0.2">
      <c r="A28" s="33" t="s">
        <v>64</v>
      </c>
      <c r="E28" s="23" t="s">
        <v>60</v>
      </c>
    </row>
    <row r="29" spans="1:16" x14ac:dyDescent="0.2">
      <c r="A29" s="34" t="s">
        <v>65</v>
      </c>
      <c r="E29" s="35" t="s">
        <v>66</v>
      </c>
    </row>
    <row r="30" spans="1:16" ht="229.5" x14ac:dyDescent="0.2">
      <c r="A30" t="s">
        <v>67</v>
      </c>
      <c r="E30" s="23" t="s">
        <v>90</v>
      </c>
    </row>
    <row r="31" spans="1:16" x14ac:dyDescent="0.2">
      <c r="A31" s="25" t="s">
        <v>58</v>
      </c>
      <c r="B31" s="29">
        <v>6</v>
      </c>
      <c r="C31" s="29" t="s">
        <v>538</v>
      </c>
      <c r="D31" s="25" t="s">
        <v>60</v>
      </c>
      <c r="E31" s="30" t="s">
        <v>539</v>
      </c>
      <c r="F31" s="16" t="s">
        <v>93</v>
      </c>
      <c r="G31" s="31">
        <v>36.72</v>
      </c>
      <c r="H31" s="32"/>
      <c r="I31" s="32">
        <f>ROUND(ROUND(H31,2)*ROUND(G31,4),2)</f>
        <v>0</v>
      </c>
      <c r="J31" s="16" t="s">
        <v>63</v>
      </c>
      <c r="K31" s="25"/>
      <c r="L31" s="25"/>
      <c r="M31" s="25"/>
      <c r="O31">
        <f>(I31*21)/100</f>
        <v>0</v>
      </c>
      <c r="P31" t="s">
        <v>27</v>
      </c>
    </row>
    <row r="32" spans="1:16" x14ac:dyDescent="0.2">
      <c r="A32" s="33" t="s">
        <v>64</v>
      </c>
      <c r="E32" s="23" t="s">
        <v>527</v>
      </c>
    </row>
    <row r="33" spans="1:18" x14ac:dyDescent="0.2">
      <c r="A33" s="34" t="s">
        <v>65</v>
      </c>
      <c r="E33" s="35" t="s">
        <v>540</v>
      </c>
    </row>
    <row r="34" spans="1:18" ht="38.25" x14ac:dyDescent="0.2">
      <c r="A34" t="s">
        <v>67</v>
      </c>
      <c r="E34" s="23" t="s">
        <v>541</v>
      </c>
    </row>
    <row r="35" spans="1:18" ht="12.75" customHeight="1" x14ac:dyDescent="0.2">
      <c r="A35" t="s">
        <v>56</v>
      </c>
      <c r="C35" s="36" t="s">
        <v>25</v>
      </c>
      <c r="E35" s="27" t="s">
        <v>542</v>
      </c>
      <c r="I35" s="37">
        <f>0+Q35</f>
        <v>0</v>
      </c>
      <c r="O35">
        <f>0+R35</f>
        <v>0</v>
      </c>
      <c r="Q35">
        <f>0+I36+I40+I44+I48+I52</f>
        <v>0</v>
      </c>
      <c r="R35">
        <f>0+O36+O40+O44+O48+O52</f>
        <v>0</v>
      </c>
    </row>
    <row r="36" spans="1:18" x14ac:dyDescent="0.2">
      <c r="A36" s="25" t="s">
        <v>58</v>
      </c>
      <c r="B36" s="29">
        <v>7</v>
      </c>
      <c r="C36" s="29" t="s">
        <v>543</v>
      </c>
      <c r="D36" s="25" t="s">
        <v>60</v>
      </c>
      <c r="E36" s="30" t="s">
        <v>544</v>
      </c>
      <c r="F36" s="16" t="s">
        <v>78</v>
      </c>
      <c r="G36" s="31">
        <v>20.247</v>
      </c>
      <c r="H36" s="32"/>
      <c r="I36" s="32">
        <f>ROUND(ROUND(H36,2)*ROUND(G36,4),2)</f>
        <v>0</v>
      </c>
      <c r="J36" s="16" t="s">
        <v>63</v>
      </c>
      <c r="K36" s="25"/>
      <c r="L36" s="25"/>
      <c r="M36" s="25"/>
      <c r="O36">
        <f>(I36*21)/100</f>
        <v>0</v>
      </c>
      <c r="P36" t="s">
        <v>27</v>
      </c>
    </row>
    <row r="37" spans="1:18" ht="38.25" x14ac:dyDescent="0.2">
      <c r="A37" s="33" t="s">
        <v>64</v>
      </c>
      <c r="E37" s="23" t="s">
        <v>545</v>
      </c>
    </row>
    <row r="38" spans="1:18" x14ac:dyDescent="0.2">
      <c r="A38" s="34" t="s">
        <v>65</v>
      </c>
      <c r="E38" s="35" t="s">
        <v>546</v>
      </c>
    </row>
    <row r="39" spans="1:18" ht="369.75" x14ac:dyDescent="0.2">
      <c r="A39" t="s">
        <v>67</v>
      </c>
      <c r="E39" s="23" t="s">
        <v>466</v>
      </c>
    </row>
    <row r="40" spans="1:18" x14ac:dyDescent="0.2">
      <c r="A40" s="25" t="s">
        <v>58</v>
      </c>
      <c r="B40" s="29">
        <v>8</v>
      </c>
      <c r="C40" s="29" t="s">
        <v>547</v>
      </c>
      <c r="D40" s="25" t="s">
        <v>60</v>
      </c>
      <c r="E40" s="30" t="s">
        <v>548</v>
      </c>
      <c r="F40" s="16" t="s">
        <v>78</v>
      </c>
      <c r="G40" s="31">
        <v>1.1910000000000001</v>
      </c>
      <c r="H40" s="32"/>
      <c r="I40" s="32">
        <f>ROUND(ROUND(H40,2)*ROUND(G40,4),2)</f>
        <v>0</v>
      </c>
      <c r="J40" s="16" t="s">
        <v>63</v>
      </c>
      <c r="K40" s="25"/>
      <c r="L40" s="25"/>
      <c r="M40" s="25"/>
      <c r="O40">
        <f>(I40*21)/100</f>
        <v>0</v>
      </c>
      <c r="P40" t="s">
        <v>27</v>
      </c>
    </row>
    <row r="41" spans="1:18" ht="25.5" x14ac:dyDescent="0.2">
      <c r="A41" s="33" t="s">
        <v>64</v>
      </c>
      <c r="E41" s="23" t="s">
        <v>549</v>
      </c>
    </row>
    <row r="42" spans="1:18" x14ac:dyDescent="0.2">
      <c r="A42" s="34" t="s">
        <v>65</v>
      </c>
      <c r="E42" s="35" t="s">
        <v>550</v>
      </c>
    </row>
    <row r="43" spans="1:18" ht="38.25" x14ac:dyDescent="0.2">
      <c r="A43" t="s">
        <v>67</v>
      </c>
      <c r="E43" s="23" t="s">
        <v>551</v>
      </c>
    </row>
    <row r="44" spans="1:18" x14ac:dyDescent="0.2">
      <c r="A44" s="25" t="s">
        <v>58</v>
      </c>
      <c r="B44" s="29">
        <v>9</v>
      </c>
      <c r="C44" s="29" t="s">
        <v>552</v>
      </c>
      <c r="D44" s="25" t="s">
        <v>60</v>
      </c>
      <c r="E44" s="30" t="s">
        <v>553</v>
      </c>
      <c r="F44" s="16" t="s">
        <v>78</v>
      </c>
      <c r="G44" s="31">
        <v>6.431</v>
      </c>
      <c r="H44" s="32"/>
      <c r="I44" s="32">
        <f>ROUND(ROUND(H44,2)*ROUND(G44,4),2)</f>
        <v>0</v>
      </c>
      <c r="J44" s="16" t="s">
        <v>63</v>
      </c>
      <c r="K44" s="25"/>
      <c r="L44" s="25"/>
      <c r="M44" s="25"/>
      <c r="O44">
        <f>(I44*21)/100</f>
        <v>0</v>
      </c>
      <c r="P44" t="s">
        <v>27</v>
      </c>
    </row>
    <row r="45" spans="1:18" ht="25.5" x14ac:dyDescent="0.2">
      <c r="A45" s="33" t="s">
        <v>64</v>
      </c>
      <c r="E45" s="23" t="s">
        <v>554</v>
      </c>
    </row>
    <row r="46" spans="1:18" x14ac:dyDescent="0.2">
      <c r="A46" s="34" t="s">
        <v>65</v>
      </c>
      <c r="E46" s="35" t="s">
        <v>555</v>
      </c>
    </row>
    <row r="47" spans="1:18" ht="38.25" x14ac:dyDescent="0.2">
      <c r="A47" t="s">
        <v>67</v>
      </c>
      <c r="E47" s="23" t="s">
        <v>556</v>
      </c>
    </row>
    <row r="48" spans="1:18" x14ac:dyDescent="0.2">
      <c r="A48" s="25" t="s">
        <v>58</v>
      </c>
      <c r="B48" s="29">
        <v>10</v>
      </c>
      <c r="C48" s="29" t="s">
        <v>557</v>
      </c>
      <c r="D48" s="25" t="s">
        <v>60</v>
      </c>
      <c r="E48" s="30" t="s">
        <v>558</v>
      </c>
      <c r="F48" s="16" t="s">
        <v>78</v>
      </c>
      <c r="G48" s="31">
        <v>12.48</v>
      </c>
      <c r="H48" s="32"/>
      <c r="I48" s="32">
        <f>ROUND(ROUND(H48,2)*ROUND(G48,4),2)</f>
        <v>0</v>
      </c>
      <c r="J48" s="16" t="s">
        <v>63</v>
      </c>
      <c r="K48" s="25"/>
      <c r="L48" s="25"/>
      <c r="M48" s="25"/>
      <c r="O48">
        <f>(I48*21)/100</f>
        <v>0</v>
      </c>
      <c r="P48" t="s">
        <v>27</v>
      </c>
    </row>
    <row r="49" spans="1:18" x14ac:dyDescent="0.2">
      <c r="A49" s="33" t="s">
        <v>64</v>
      </c>
      <c r="E49" s="23" t="s">
        <v>559</v>
      </c>
    </row>
    <row r="50" spans="1:18" x14ac:dyDescent="0.2">
      <c r="A50" s="34" t="s">
        <v>65</v>
      </c>
      <c r="E50" s="35" t="s">
        <v>560</v>
      </c>
    </row>
    <row r="51" spans="1:18" ht="38.25" x14ac:dyDescent="0.2">
      <c r="A51" t="s">
        <v>67</v>
      </c>
      <c r="E51" s="23" t="s">
        <v>556</v>
      </c>
    </row>
    <row r="52" spans="1:18" x14ac:dyDescent="0.2">
      <c r="A52" s="25" t="s">
        <v>58</v>
      </c>
      <c r="B52" s="29">
        <v>11</v>
      </c>
      <c r="C52" s="29" t="s">
        <v>561</v>
      </c>
      <c r="D52" s="25" t="s">
        <v>60</v>
      </c>
      <c r="E52" s="30" t="s">
        <v>562</v>
      </c>
      <c r="F52" s="16" t="s">
        <v>78</v>
      </c>
      <c r="G52" s="31">
        <v>162</v>
      </c>
      <c r="H52" s="32"/>
      <c r="I52" s="32">
        <f>ROUND(ROUND(H52,2)*ROUND(G52,4),2)</f>
        <v>0</v>
      </c>
      <c r="J52" s="16" t="s">
        <v>63</v>
      </c>
      <c r="K52" s="25"/>
      <c r="L52" s="25"/>
      <c r="M52" s="25"/>
      <c r="O52">
        <f>(I52*21)/100</f>
        <v>0</v>
      </c>
      <c r="P52" t="s">
        <v>27</v>
      </c>
    </row>
    <row r="53" spans="1:18" x14ac:dyDescent="0.2">
      <c r="A53" s="33" t="s">
        <v>64</v>
      </c>
      <c r="E53" s="23" t="s">
        <v>563</v>
      </c>
    </row>
    <row r="54" spans="1:18" x14ac:dyDescent="0.2">
      <c r="A54" s="34" t="s">
        <v>65</v>
      </c>
      <c r="E54" s="35" t="s">
        <v>564</v>
      </c>
    </row>
    <row r="55" spans="1:18" ht="38.25" x14ac:dyDescent="0.2">
      <c r="A55" t="s">
        <v>67</v>
      </c>
      <c r="E55" s="23" t="s">
        <v>556</v>
      </c>
    </row>
    <row r="56" spans="1:18" ht="12.75" customHeight="1" x14ac:dyDescent="0.2">
      <c r="A56" t="s">
        <v>56</v>
      </c>
      <c r="C56" s="36" t="s">
        <v>38</v>
      </c>
      <c r="E56" s="27" t="s">
        <v>405</v>
      </c>
      <c r="I56" s="37">
        <f>0+Q56</f>
        <v>0</v>
      </c>
      <c r="O56">
        <f>0+R56</f>
        <v>0</v>
      </c>
      <c r="Q56">
        <f>0+I57+I61+I65+I69+I73+I77</f>
        <v>0</v>
      </c>
      <c r="R56">
        <f>0+O57+O61+O65+O69+O73+O77</f>
        <v>0</v>
      </c>
    </row>
    <row r="57" spans="1:18" x14ac:dyDescent="0.2">
      <c r="A57" s="25" t="s">
        <v>58</v>
      </c>
      <c r="B57" s="29">
        <v>12</v>
      </c>
      <c r="C57" s="29" t="s">
        <v>565</v>
      </c>
      <c r="D57" s="25" t="s">
        <v>60</v>
      </c>
      <c r="E57" s="30" t="s">
        <v>566</v>
      </c>
      <c r="F57" s="16" t="s">
        <v>93</v>
      </c>
      <c r="G57" s="31">
        <v>12</v>
      </c>
      <c r="H57" s="32"/>
      <c r="I57" s="32">
        <f>ROUND(ROUND(H57,2)*ROUND(G57,4),2)</f>
        <v>0</v>
      </c>
      <c r="J57" s="16" t="s">
        <v>63</v>
      </c>
      <c r="K57" s="25"/>
      <c r="L57" s="25"/>
      <c r="M57" s="25"/>
      <c r="O57">
        <f>(I57*21)/100</f>
        <v>0</v>
      </c>
      <c r="P57" t="s">
        <v>27</v>
      </c>
    </row>
    <row r="58" spans="1:18" x14ac:dyDescent="0.2">
      <c r="A58" s="33" t="s">
        <v>64</v>
      </c>
      <c r="E58" s="23" t="s">
        <v>567</v>
      </c>
    </row>
    <row r="59" spans="1:18" x14ac:dyDescent="0.2">
      <c r="A59" s="34" t="s">
        <v>65</v>
      </c>
      <c r="E59" s="35" t="s">
        <v>66</v>
      </c>
    </row>
    <row r="60" spans="1:18" ht="51" x14ac:dyDescent="0.2">
      <c r="A60" t="s">
        <v>67</v>
      </c>
      <c r="E60" s="23" t="s">
        <v>568</v>
      </c>
    </row>
    <row r="61" spans="1:18" x14ac:dyDescent="0.2">
      <c r="A61" s="25" t="s">
        <v>58</v>
      </c>
      <c r="B61" s="29">
        <v>13</v>
      </c>
      <c r="C61" s="29" t="s">
        <v>569</v>
      </c>
      <c r="D61" s="25" t="s">
        <v>60</v>
      </c>
      <c r="E61" s="30" t="s">
        <v>570</v>
      </c>
      <c r="F61" s="16" t="s">
        <v>93</v>
      </c>
      <c r="G61" s="31">
        <v>261.58999999999997</v>
      </c>
      <c r="H61" s="32"/>
      <c r="I61" s="32">
        <f>ROUND(ROUND(H61,2)*ROUND(G61,4),2)</f>
        <v>0</v>
      </c>
      <c r="J61" s="16" t="s">
        <v>63</v>
      </c>
      <c r="K61" s="25"/>
      <c r="L61" s="25"/>
      <c r="M61" s="25"/>
      <c r="O61">
        <f>(I61*21)/100</f>
        <v>0</v>
      </c>
      <c r="P61" t="s">
        <v>27</v>
      </c>
    </row>
    <row r="62" spans="1:18" x14ac:dyDescent="0.2">
      <c r="A62" s="33" t="s">
        <v>64</v>
      </c>
      <c r="E62" s="23" t="s">
        <v>571</v>
      </c>
    </row>
    <row r="63" spans="1:18" ht="25.5" x14ac:dyDescent="0.2">
      <c r="A63" s="34" t="s">
        <v>65</v>
      </c>
      <c r="E63" s="35" t="s">
        <v>572</v>
      </c>
    </row>
    <row r="64" spans="1:18" ht="51" x14ac:dyDescent="0.2">
      <c r="A64" t="s">
        <v>67</v>
      </c>
      <c r="E64" s="23" t="s">
        <v>568</v>
      </c>
    </row>
    <row r="65" spans="1:16" x14ac:dyDescent="0.2">
      <c r="A65" s="25" t="s">
        <v>58</v>
      </c>
      <c r="B65" s="29">
        <v>14</v>
      </c>
      <c r="C65" s="29" t="s">
        <v>573</v>
      </c>
      <c r="D65" s="25" t="s">
        <v>60</v>
      </c>
      <c r="E65" s="30" t="s">
        <v>574</v>
      </c>
      <c r="F65" s="16" t="s">
        <v>93</v>
      </c>
      <c r="G65" s="31">
        <v>130.65</v>
      </c>
      <c r="H65" s="32"/>
      <c r="I65" s="32">
        <f>ROUND(ROUND(H65,2)*ROUND(G65,4),2)</f>
        <v>0</v>
      </c>
      <c r="J65" s="16" t="s">
        <v>63</v>
      </c>
      <c r="K65" s="25"/>
      <c r="L65" s="25"/>
      <c r="M65" s="25"/>
      <c r="O65">
        <f>(I65*21)/100</f>
        <v>0</v>
      </c>
      <c r="P65" t="s">
        <v>27</v>
      </c>
    </row>
    <row r="66" spans="1:16" ht="25.5" x14ac:dyDescent="0.2">
      <c r="A66" s="33" t="s">
        <v>64</v>
      </c>
      <c r="E66" s="23" t="s">
        <v>575</v>
      </c>
    </row>
    <row r="67" spans="1:16" x14ac:dyDescent="0.2">
      <c r="A67" s="34" t="s">
        <v>65</v>
      </c>
      <c r="E67" s="35" t="s">
        <v>576</v>
      </c>
    </row>
    <row r="68" spans="1:16" ht="165.75" x14ac:dyDescent="0.2">
      <c r="A68" t="s">
        <v>67</v>
      </c>
      <c r="E68" s="23" t="s">
        <v>577</v>
      </c>
    </row>
    <row r="69" spans="1:16" x14ac:dyDescent="0.2">
      <c r="A69" s="25" t="s">
        <v>58</v>
      </c>
      <c r="B69" s="29">
        <v>15</v>
      </c>
      <c r="C69" s="29" t="s">
        <v>573</v>
      </c>
      <c r="D69" s="25" t="s">
        <v>33</v>
      </c>
      <c r="E69" s="30" t="s">
        <v>574</v>
      </c>
      <c r="F69" s="16" t="s">
        <v>93</v>
      </c>
      <c r="G69" s="31">
        <v>8.5399999999999991</v>
      </c>
      <c r="H69" s="32"/>
      <c r="I69" s="32">
        <f>ROUND(ROUND(H69,2)*ROUND(G69,4),2)</f>
        <v>0</v>
      </c>
      <c r="J69" s="16" t="s">
        <v>63</v>
      </c>
      <c r="K69" s="25"/>
      <c r="L69" s="25"/>
      <c r="M69" s="25"/>
      <c r="O69">
        <f>(I69*21)/100</f>
        <v>0</v>
      </c>
      <c r="P69" t="s">
        <v>27</v>
      </c>
    </row>
    <row r="70" spans="1:16" ht="25.5" x14ac:dyDescent="0.2">
      <c r="A70" s="33" t="s">
        <v>64</v>
      </c>
      <c r="E70" s="23" t="s">
        <v>578</v>
      </c>
    </row>
    <row r="71" spans="1:16" x14ac:dyDescent="0.2">
      <c r="A71" s="34" t="s">
        <v>65</v>
      </c>
      <c r="E71" s="35" t="s">
        <v>579</v>
      </c>
    </row>
    <row r="72" spans="1:16" ht="165.75" x14ac:dyDescent="0.2">
      <c r="A72" t="s">
        <v>67</v>
      </c>
      <c r="E72" s="23" t="s">
        <v>577</v>
      </c>
    </row>
    <row r="73" spans="1:16" x14ac:dyDescent="0.2">
      <c r="A73" s="25" t="s">
        <v>58</v>
      </c>
      <c r="B73" s="29">
        <v>16</v>
      </c>
      <c r="C73" s="29" t="s">
        <v>580</v>
      </c>
      <c r="D73" s="25" t="s">
        <v>60</v>
      </c>
      <c r="E73" s="30" t="s">
        <v>581</v>
      </c>
      <c r="F73" s="16" t="s">
        <v>93</v>
      </c>
      <c r="G73" s="31">
        <v>1</v>
      </c>
      <c r="H73" s="32"/>
      <c r="I73" s="32">
        <f>ROUND(ROUND(H73,2)*ROUND(G73,4),2)</f>
        <v>0</v>
      </c>
      <c r="J73" s="16" t="s">
        <v>63</v>
      </c>
      <c r="K73" s="25"/>
      <c r="L73" s="25"/>
      <c r="M73" s="25"/>
      <c r="O73">
        <f>(I73*21)/100</f>
        <v>0</v>
      </c>
      <c r="P73" t="s">
        <v>27</v>
      </c>
    </row>
    <row r="74" spans="1:16" x14ac:dyDescent="0.2">
      <c r="A74" s="33" t="s">
        <v>64</v>
      </c>
      <c r="E74" s="23" t="s">
        <v>60</v>
      </c>
    </row>
    <row r="75" spans="1:16" x14ac:dyDescent="0.2">
      <c r="A75" s="34" t="s">
        <v>65</v>
      </c>
      <c r="E75" s="35" t="s">
        <v>66</v>
      </c>
    </row>
    <row r="76" spans="1:16" ht="165.75" x14ac:dyDescent="0.2">
      <c r="A76" t="s">
        <v>67</v>
      </c>
      <c r="E76" s="23" t="s">
        <v>577</v>
      </c>
    </row>
    <row r="77" spans="1:16" x14ac:dyDescent="0.2">
      <c r="A77" s="25" t="s">
        <v>58</v>
      </c>
      <c r="B77" s="29">
        <v>17</v>
      </c>
      <c r="C77" s="29" t="s">
        <v>580</v>
      </c>
      <c r="D77" s="25" t="s">
        <v>33</v>
      </c>
      <c r="E77" s="30" t="s">
        <v>581</v>
      </c>
      <c r="F77" s="16" t="s">
        <v>93</v>
      </c>
      <c r="G77" s="31">
        <v>97.4</v>
      </c>
      <c r="H77" s="32"/>
      <c r="I77" s="32">
        <f>ROUND(ROUND(H77,2)*ROUND(G77,4),2)</f>
        <v>0</v>
      </c>
      <c r="J77" s="16" t="s">
        <v>63</v>
      </c>
      <c r="K77" s="25"/>
      <c r="L77" s="25"/>
      <c r="M77" s="25"/>
      <c r="O77">
        <f>(I77*21)/100</f>
        <v>0</v>
      </c>
      <c r="P77" t="s">
        <v>27</v>
      </c>
    </row>
    <row r="78" spans="1:16" ht="25.5" x14ac:dyDescent="0.2">
      <c r="A78" s="33" t="s">
        <v>64</v>
      </c>
      <c r="E78" s="23" t="s">
        <v>582</v>
      </c>
    </row>
    <row r="79" spans="1:16" x14ac:dyDescent="0.2">
      <c r="A79" s="34" t="s">
        <v>65</v>
      </c>
      <c r="E79" s="35" t="s">
        <v>583</v>
      </c>
    </row>
    <row r="80" spans="1:16" ht="165.75" x14ac:dyDescent="0.2">
      <c r="A80" t="s">
        <v>67</v>
      </c>
      <c r="E80" s="23" t="s">
        <v>577</v>
      </c>
    </row>
    <row r="81" spans="1:18" ht="12.75" customHeight="1" x14ac:dyDescent="0.2">
      <c r="A81" t="s">
        <v>56</v>
      </c>
      <c r="C81" s="36" t="s">
        <v>82</v>
      </c>
      <c r="E81" s="27" t="s">
        <v>452</v>
      </c>
      <c r="I81" s="37">
        <f>0+Q81</f>
        <v>0</v>
      </c>
      <c r="O81">
        <f>0+R81</f>
        <v>0</v>
      </c>
      <c r="Q81">
        <f>0+I82+I86+I90+I94+I98+I102+I106+I110</f>
        <v>0</v>
      </c>
      <c r="R81">
        <f>0+O82+O86+O90+O94+O98+O102+O106+O110</f>
        <v>0</v>
      </c>
    </row>
    <row r="82" spans="1:18" x14ac:dyDescent="0.2">
      <c r="A82" s="25" t="s">
        <v>58</v>
      </c>
      <c r="B82" s="29">
        <v>18</v>
      </c>
      <c r="C82" s="29" t="s">
        <v>584</v>
      </c>
      <c r="D82" s="25" t="s">
        <v>60</v>
      </c>
      <c r="E82" s="30" t="s">
        <v>585</v>
      </c>
      <c r="F82" s="16" t="s">
        <v>85</v>
      </c>
      <c r="G82" s="31">
        <v>26.8</v>
      </c>
      <c r="H82" s="32"/>
      <c r="I82" s="32">
        <f>ROUND(ROUND(H82,2)*ROUND(G82,4),2)</f>
        <v>0</v>
      </c>
      <c r="J82" s="16" t="s">
        <v>63</v>
      </c>
      <c r="K82" s="25"/>
      <c r="L82" s="25"/>
      <c r="M82" s="25"/>
      <c r="O82">
        <f>(I82*21)/100</f>
        <v>0</v>
      </c>
      <c r="P82" t="s">
        <v>27</v>
      </c>
    </row>
    <row r="83" spans="1:18" x14ac:dyDescent="0.2">
      <c r="A83" s="33" t="s">
        <v>64</v>
      </c>
      <c r="E83" s="23" t="s">
        <v>60</v>
      </c>
    </row>
    <row r="84" spans="1:18" x14ac:dyDescent="0.2">
      <c r="A84" s="34" t="s">
        <v>65</v>
      </c>
      <c r="E84" s="35" t="s">
        <v>586</v>
      </c>
    </row>
    <row r="85" spans="1:18" ht="255" x14ac:dyDescent="0.2">
      <c r="A85" t="s">
        <v>67</v>
      </c>
      <c r="E85" s="23" t="s">
        <v>457</v>
      </c>
    </row>
    <row r="86" spans="1:18" x14ac:dyDescent="0.2">
      <c r="A86" s="25" t="s">
        <v>58</v>
      </c>
      <c r="B86" s="29">
        <v>19</v>
      </c>
      <c r="C86" s="29" t="s">
        <v>587</v>
      </c>
      <c r="D86" s="25" t="s">
        <v>60</v>
      </c>
      <c r="E86" s="30" t="s">
        <v>588</v>
      </c>
      <c r="F86" s="16" t="s">
        <v>85</v>
      </c>
      <c r="G86" s="31">
        <v>25</v>
      </c>
      <c r="H86" s="32"/>
      <c r="I86" s="32">
        <f>ROUND(ROUND(H86,2)*ROUND(G86,4),2)</f>
        <v>0</v>
      </c>
      <c r="J86" s="16" t="s">
        <v>63</v>
      </c>
      <c r="K86" s="25"/>
      <c r="L86" s="25"/>
      <c r="M86" s="25"/>
      <c r="O86">
        <f>(I86*21)/100</f>
        <v>0</v>
      </c>
      <c r="P86" t="s">
        <v>27</v>
      </c>
    </row>
    <row r="87" spans="1:18" x14ac:dyDescent="0.2">
      <c r="A87" s="33" t="s">
        <v>64</v>
      </c>
      <c r="E87" s="23" t="s">
        <v>60</v>
      </c>
    </row>
    <row r="88" spans="1:18" x14ac:dyDescent="0.2">
      <c r="A88" s="34" t="s">
        <v>65</v>
      </c>
      <c r="E88" s="35" t="s">
        <v>66</v>
      </c>
    </row>
    <row r="89" spans="1:18" ht="255" x14ac:dyDescent="0.2">
      <c r="A89" t="s">
        <v>67</v>
      </c>
      <c r="E89" s="23" t="s">
        <v>457</v>
      </c>
    </row>
    <row r="90" spans="1:18" x14ac:dyDescent="0.2">
      <c r="A90" s="25" t="s">
        <v>58</v>
      </c>
      <c r="B90" s="29">
        <v>20</v>
      </c>
      <c r="C90" s="29" t="s">
        <v>589</v>
      </c>
      <c r="D90" s="25" t="s">
        <v>60</v>
      </c>
      <c r="E90" s="30" t="s">
        <v>590</v>
      </c>
      <c r="F90" s="16" t="s">
        <v>71</v>
      </c>
      <c r="G90" s="31">
        <v>2</v>
      </c>
      <c r="H90" s="32"/>
      <c r="I90" s="32">
        <f>ROUND(ROUND(H90,2)*ROUND(G90,4),2)</f>
        <v>0</v>
      </c>
      <c r="J90" s="16" t="s">
        <v>63</v>
      </c>
      <c r="K90" s="25"/>
      <c r="L90" s="25"/>
      <c r="M90" s="25"/>
      <c r="O90">
        <f>(I90*21)/100</f>
        <v>0</v>
      </c>
      <c r="P90" t="s">
        <v>27</v>
      </c>
    </row>
    <row r="91" spans="1:18" x14ac:dyDescent="0.2">
      <c r="A91" s="33" t="s">
        <v>64</v>
      </c>
      <c r="E91" s="23" t="s">
        <v>60</v>
      </c>
    </row>
    <row r="92" spans="1:18" x14ac:dyDescent="0.2">
      <c r="A92" s="34" t="s">
        <v>65</v>
      </c>
      <c r="E92" s="35" t="s">
        <v>66</v>
      </c>
    </row>
    <row r="93" spans="1:18" ht="89.25" x14ac:dyDescent="0.2">
      <c r="A93" t="s">
        <v>67</v>
      </c>
      <c r="E93" s="23" t="s">
        <v>462</v>
      </c>
    </row>
    <row r="94" spans="1:18" x14ac:dyDescent="0.2">
      <c r="A94" s="25" t="s">
        <v>58</v>
      </c>
      <c r="B94" s="29">
        <v>21</v>
      </c>
      <c r="C94" s="29" t="s">
        <v>458</v>
      </c>
      <c r="D94" s="25" t="s">
        <v>60</v>
      </c>
      <c r="E94" s="30" t="s">
        <v>459</v>
      </c>
      <c r="F94" s="16" t="s">
        <v>71</v>
      </c>
      <c r="G94" s="31">
        <v>1</v>
      </c>
      <c r="H94" s="32"/>
      <c r="I94" s="32">
        <f>ROUND(ROUND(H94,2)*ROUND(G94,4),2)</f>
        <v>0</v>
      </c>
      <c r="J94" s="16" t="s">
        <v>63</v>
      </c>
      <c r="K94" s="25"/>
      <c r="L94" s="25"/>
      <c r="M94" s="25"/>
      <c r="O94">
        <f>(I94*21)/100</f>
        <v>0</v>
      </c>
      <c r="P94" t="s">
        <v>27</v>
      </c>
    </row>
    <row r="95" spans="1:18" x14ac:dyDescent="0.2">
      <c r="A95" s="33" t="s">
        <v>64</v>
      </c>
      <c r="E95" s="23" t="s">
        <v>60</v>
      </c>
    </row>
    <row r="96" spans="1:18" x14ac:dyDescent="0.2">
      <c r="A96" s="34" t="s">
        <v>65</v>
      </c>
      <c r="E96" s="35" t="s">
        <v>66</v>
      </c>
    </row>
    <row r="97" spans="1:16" ht="89.25" x14ac:dyDescent="0.2">
      <c r="A97" t="s">
        <v>67</v>
      </c>
      <c r="E97" s="23" t="s">
        <v>462</v>
      </c>
    </row>
    <row r="98" spans="1:16" x14ac:dyDescent="0.2">
      <c r="A98" s="25" t="s">
        <v>58</v>
      </c>
      <c r="B98" s="29">
        <v>22</v>
      </c>
      <c r="C98" s="29" t="s">
        <v>591</v>
      </c>
      <c r="D98" s="25" t="s">
        <v>60</v>
      </c>
      <c r="E98" s="30" t="s">
        <v>592</v>
      </c>
      <c r="F98" s="16" t="s">
        <v>71</v>
      </c>
      <c r="G98" s="31">
        <v>2</v>
      </c>
      <c r="H98" s="32"/>
      <c r="I98" s="32">
        <f>ROUND(ROUND(H98,2)*ROUND(G98,4),2)</f>
        <v>0</v>
      </c>
      <c r="J98" s="16" t="s">
        <v>63</v>
      </c>
      <c r="K98" s="25"/>
      <c r="L98" s="25"/>
      <c r="M98" s="25"/>
      <c r="O98">
        <f>(I98*21)/100</f>
        <v>0</v>
      </c>
      <c r="P98" t="s">
        <v>27</v>
      </c>
    </row>
    <row r="99" spans="1:16" x14ac:dyDescent="0.2">
      <c r="A99" s="33" t="s">
        <v>64</v>
      </c>
      <c r="E99" s="23" t="s">
        <v>60</v>
      </c>
    </row>
    <row r="100" spans="1:16" x14ac:dyDescent="0.2">
      <c r="A100" s="34" t="s">
        <v>65</v>
      </c>
      <c r="E100" s="35" t="s">
        <v>66</v>
      </c>
    </row>
    <row r="101" spans="1:16" ht="25.5" x14ac:dyDescent="0.2">
      <c r="A101" t="s">
        <v>67</v>
      </c>
      <c r="E101" s="23" t="s">
        <v>593</v>
      </c>
    </row>
    <row r="102" spans="1:16" x14ac:dyDescent="0.2">
      <c r="A102" s="25" t="s">
        <v>58</v>
      </c>
      <c r="B102" s="29">
        <v>23</v>
      </c>
      <c r="C102" s="29" t="s">
        <v>594</v>
      </c>
      <c r="D102" s="25" t="s">
        <v>60</v>
      </c>
      <c r="E102" s="30" t="s">
        <v>595</v>
      </c>
      <c r="F102" s="16" t="s">
        <v>71</v>
      </c>
      <c r="G102" s="31">
        <v>2</v>
      </c>
      <c r="H102" s="32"/>
      <c r="I102" s="32">
        <f>ROUND(ROUND(H102,2)*ROUND(G102,4),2)</f>
        <v>0</v>
      </c>
      <c r="J102" s="16" t="s">
        <v>63</v>
      </c>
      <c r="K102" s="25"/>
      <c r="L102" s="25"/>
      <c r="M102" s="25"/>
      <c r="O102">
        <f>(I102*21)/100</f>
        <v>0</v>
      </c>
      <c r="P102" t="s">
        <v>27</v>
      </c>
    </row>
    <row r="103" spans="1:16" x14ac:dyDescent="0.2">
      <c r="A103" s="33" t="s">
        <v>64</v>
      </c>
      <c r="E103" s="23" t="s">
        <v>596</v>
      </c>
    </row>
    <row r="104" spans="1:16" x14ac:dyDescent="0.2">
      <c r="A104" s="34" t="s">
        <v>65</v>
      </c>
      <c r="E104" s="35" t="s">
        <v>66</v>
      </c>
    </row>
    <row r="105" spans="1:16" ht="25.5" x14ac:dyDescent="0.2">
      <c r="A105" t="s">
        <v>67</v>
      </c>
      <c r="E105" s="23" t="s">
        <v>597</v>
      </c>
    </row>
    <row r="106" spans="1:16" x14ac:dyDescent="0.2">
      <c r="A106" s="25" t="s">
        <v>58</v>
      </c>
      <c r="B106" s="29">
        <v>24</v>
      </c>
      <c r="C106" s="29" t="s">
        <v>598</v>
      </c>
      <c r="D106" s="25" t="s">
        <v>60</v>
      </c>
      <c r="E106" s="30" t="s">
        <v>599</v>
      </c>
      <c r="F106" s="16" t="s">
        <v>85</v>
      </c>
      <c r="G106" s="31">
        <v>26</v>
      </c>
      <c r="H106" s="32"/>
      <c r="I106" s="32">
        <f>ROUND(ROUND(H106,2)*ROUND(G106,4),2)</f>
        <v>0</v>
      </c>
      <c r="J106" s="16" t="s">
        <v>63</v>
      </c>
      <c r="K106" s="25"/>
      <c r="L106" s="25"/>
      <c r="M106" s="25"/>
      <c r="O106">
        <f>(I106*21)/100</f>
        <v>0</v>
      </c>
      <c r="P106" t="s">
        <v>27</v>
      </c>
    </row>
    <row r="107" spans="1:16" x14ac:dyDescent="0.2">
      <c r="A107" s="33" t="s">
        <v>64</v>
      </c>
      <c r="E107" s="23" t="s">
        <v>60</v>
      </c>
    </row>
    <row r="108" spans="1:16" x14ac:dyDescent="0.2">
      <c r="A108" s="34" t="s">
        <v>65</v>
      </c>
      <c r="E108" s="35" t="s">
        <v>60</v>
      </c>
    </row>
    <row r="109" spans="1:16" ht="63.75" x14ac:dyDescent="0.2">
      <c r="A109" t="s">
        <v>67</v>
      </c>
      <c r="E109" s="23" t="s">
        <v>600</v>
      </c>
    </row>
    <row r="110" spans="1:16" x14ac:dyDescent="0.2">
      <c r="A110" s="25" t="s">
        <v>58</v>
      </c>
      <c r="B110" s="29">
        <v>25</v>
      </c>
      <c r="C110" s="29" t="s">
        <v>601</v>
      </c>
      <c r="D110" s="25" t="s">
        <v>60</v>
      </c>
      <c r="E110" s="30" t="s">
        <v>602</v>
      </c>
      <c r="F110" s="16" t="s">
        <v>85</v>
      </c>
      <c r="G110" s="31">
        <v>25</v>
      </c>
      <c r="H110" s="32"/>
      <c r="I110" s="32">
        <f>ROUND(ROUND(H110,2)*ROUND(G110,4),2)</f>
        <v>0</v>
      </c>
      <c r="J110" s="16" t="s">
        <v>63</v>
      </c>
      <c r="K110" s="25"/>
      <c r="L110" s="25"/>
      <c r="M110" s="25"/>
      <c r="O110">
        <f>(I110*21)/100</f>
        <v>0</v>
      </c>
      <c r="P110" t="s">
        <v>27</v>
      </c>
    </row>
    <row r="111" spans="1:16" x14ac:dyDescent="0.2">
      <c r="A111" s="33" t="s">
        <v>64</v>
      </c>
      <c r="E111" s="23" t="s">
        <v>60</v>
      </c>
    </row>
    <row r="112" spans="1:16" x14ac:dyDescent="0.2">
      <c r="A112" s="34" t="s">
        <v>65</v>
      </c>
      <c r="E112" s="35" t="s">
        <v>66</v>
      </c>
    </row>
    <row r="113" spans="1:18" ht="63.75" x14ac:dyDescent="0.2">
      <c r="A113" t="s">
        <v>67</v>
      </c>
      <c r="E113" s="23" t="s">
        <v>600</v>
      </c>
    </row>
    <row r="114" spans="1:18" ht="12.75" customHeight="1" x14ac:dyDescent="0.2">
      <c r="A114" t="s">
        <v>56</v>
      </c>
      <c r="C114" s="36" t="s">
        <v>43</v>
      </c>
      <c r="E114" s="27" t="s">
        <v>603</v>
      </c>
      <c r="I114" s="37">
        <f>0+Q114</f>
        <v>0</v>
      </c>
      <c r="O114">
        <f>0+R114</f>
        <v>0</v>
      </c>
      <c r="Q114">
        <f>0+I115+I119+I123+I127+I131+I135+I139+I143+I147+I151</f>
        <v>0</v>
      </c>
      <c r="R114">
        <f>0+O115+O119+O123+O127+O131+O135+O139+O143+O147+O151</f>
        <v>0</v>
      </c>
    </row>
    <row r="115" spans="1:18" x14ac:dyDescent="0.2">
      <c r="A115" s="25" t="s">
        <v>58</v>
      </c>
      <c r="B115" s="29">
        <v>26</v>
      </c>
      <c r="C115" s="29" t="s">
        <v>604</v>
      </c>
      <c r="D115" s="25" t="s">
        <v>60</v>
      </c>
      <c r="E115" s="30" t="s">
        <v>605</v>
      </c>
      <c r="F115" s="16" t="s">
        <v>85</v>
      </c>
      <c r="G115" s="31">
        <v>97.62</v>
      </c>
      <c r="H115" s="32"/>
      <c r="I115" s="32">
        <f>ROUND(ROUND(H115,2)*ROUND(G115,4),2)</f>
        <v>0</v>
      </c>
      <c r="J115" s="16" t="s">
        <v>63</v>
      </c>
      <c r="K115" s="25"/>
      <c r="L115" s="25"/>
      <c r="M115" s="25"/>
      <c r="O115">
        <f>(I115*21)/100</f>
        <v>0</v>
      </c>
      <c r="P115" t="s">
        <v>27</v>
      </c>
    </row>
    <row r="116" spans="1:18" ht="38.25" x14ac:dyDescent="0.2">
      <c r="A116" s="33" t="s">
        <v>64</v>
      </c>
      <c r="E116" s="23" t="s">
        <v>606</v>
      </c>
    </row>
    <row r="117" spans="1:18" x14ac:dyDescent="0.2">
      <c r="A117" s="34" t="s">
        <v>65</v>
      </c>
      <c r="E117" s="35" t="s">
        <v>607</v>
      </c>
    </row>
    <row r="118" spans="1:18" ht="51" x14ac:dyDescent="0.2">
      <c r="A118" t="s">
        <v>67</v>
      </c>
      <c r="E118" s="23" t="s">
        <v>608</v>
      </c>
    </row>
    <row r="119" spans="1:18" x14ac:dyDescent="0.2">
      <c r="A119" s="25" t="s">
        <v>58</v>
      </c>
      <c r="B119" s="29">
        <v>27</v>
      </c>
      <c r="C119" s="29" t="s">
        <v>609</v>
      </c>
      <c r="D119" s="25" t="s">
        <v>33</v>
      </c>
      <c r="E119" s="30" t="s">
        <v>610</v>
      </c>
      <c r="F119" s="16" t="s">
        <v>71</v>
      </c>
      <c r="G119" s="31">
        <v>1</v>
      </c>
      <c r="H119" s="32"/>
      <c r="I119" s="32">
        <f>ROUND(ROUND(H119,2)*ROUND(G119,4),2)</f>
        <v>0</v>
      </c>
      <c r="J119" s="16" t="s">
        <v>63</v>
      </c>
      <c r="K119" s="25"/>
      <c r="L119" s="25"/>
      <c r="M119" s="25"/>
      <c r="O119">
        <f>(I119*21)/100</f>
        <v>0</v>
      </c>
      <c r="P119" t="s">
        <v>27</v>
      </c>
    </row>
    <row r="120" spans="1:18" x14ac:dyDescent="0.2">
      <c r="A120" s="33" t="s">
        <v>64</v>
      </c>
      <c r="E120" s="23" t="s">
        <v>60</v>
      </c>
    </row>
    <row r="121" spans="1:18" x14ac:dyDescent="0.2">
      <c r="A121" s="34" t="s">
        <v>65</v>
      </c>
      <c r="E121" s="35" t="s">
        <v>66</v>
      </c>
    </row>
    <row r="122" spans="1:18" ht="140.25" x14ac:dyDescent="0.2">
      <c r="A122" t="s">
        <v>67</v>
      </c>
      <c r="E122" s="23" t="s">
        <v>277</v>
      </c>
    </row>
    <row r="123" spans="1:18" x14ac:dyDescent="0.2">
      <c r="A123" s="25" t="s">
        <v>58</v>
      </c>
      <c r="B123" s="29">
        <v>28</v>
      </c>
      <c r="C123" s="29" t="s">
        <v>611</v>
      </c>
      <c r="D123" s="25" t="s">
        <v>33</v>
      </c>
      <c r="E123" s="30" t="s">
        <v>612</v>
      </c>
      <c r="F123" s="16" t="s">
        <v>71</v>
      </c>
      <c r="G123" s="31">
        <v>1</v>
      </c>
      <c r="H123" s="32"/>
      <c r="I123" s="32">
        <f>ROUND(ROUND(H123,2)*ROUND(G123,4),2)</f>
        <v>0</v>
      </c>
      <c r="J123" s="16" t="s">
        <v>613</v>
      </c>
      <c r="K123" s="25"/>
      <c r="L123" s="25"/>
      <c r="M123" s="25"/>
      <c r="O123">
        <f>(I123*21)/100</f>
        <v>0</v>
      </c>
      <c r="P123" t="s">
        <v>27</v>
      </c>
    </row>
    <row r="124" spans="1:18" x14ac:dyDescent="0.2">
      <c r="A124" s="33" t="s">
        <v>64</v>
      </c>
      <c r="E124" s="23" t="s">
        <v>614</v>
      </c>
    </row>
    <row r="125" spans="1:18" x14ac:dyDescent="0.2">
      <c r="A125" s="34" t="s">
        <v>65</v>
      </c>
      <c r="E125" s="35" t="s">
        <v>615</v>
      </c>
    </row>
    <row r="126" spans="1:18" ht="140.25" x14ac:dyDescent="0.2">
      <c r="A126" t="s">
        <v>67</v>
      </c>
      <c r="E126" s="23" t="s">
        <v>616</v>
      </c>
    </row>
    <row r="127" spans="1:18" x14ac:dyDescent="0.2">
      <c r="A127" s="25" t="s">
        <v>58</v>
      </c>
      <c r="B127" s="29">
        <v>29</v>
      </c>
      <c r="C127" s="29" t="s">
        <v>617</v>
      </c>
      <c r="D127" s="25" t="s">
        <v>33</v>
      </c>
      <c r="E127" s="30" t="s">
        <v>618</v>
      </c>
      <c r="F127" s="16" t="s">
        <v>619</v>
      </c>
      <c r="G127" s="31">
        <v>1</v>
      </c>
      <c r="H127" s="32"/>
      <c r="I127" s="32">
        <f>ROUND(ROUND(H127,2)*ROUND(G127,4),2)</f>
        <v>0</v>
      </c>
      <c r="J127" s="16" t="s">
        <v>63</v>
      </c>
      <c r="K127" s="25"/>
      <c r="L127" s="25"/>
      <c r="M127" s="25"/>
      <c r="O127">
        <f>(I127*21)/100</f>
        <v>0</v>
      </c>
      <c r="P127" t="s">
        <v>27</v>
      </c>
    </row>
    <row r="128" spans="1:18" x14ac:dyDescent="0.2">
      <c r="A128" s="33" t="s">
        <v>64</v>
      </c>
      <c r="E128" s="23" t="s">
        <v>60</v>
      </c>
    </row>
    <row r="129" spans="1:16" x14ac:dyDescent="0.2">
      <c r="A129" s="34" t="s">
        <v>65</v>
      </c>
      <c r="E129" s="35" t="s">
        <v>66</v>
      </c>
    </row>
    <row r="130" spans="1:16" ht="140.25" x14ac:dyDescent="0.2">
      <c r="A130" t="s">
        <v>67</v>
      </c>
      <c r="E130" s="23" t="s">
        <v>277</v>
      </c>
    </row>
    <row r="131" spans="1:16" x14ac:dyDescent="0.2">
      <c r="A131" s="25" t="s">
        <v>58</v>
      </c>
      <c r="B131" s="29">
        <v>30</v>
      </c>
      <c r="C131" s="29" t="s">
        <v>620</v>
      </c>
      <c r="D131" s="25" t="s">
        <v>60</v>
      </c>
      <c r="E131" s="30" t="s">
        <v>621</v>
      </c>
      <c r="F131" s="16" t="s">
        <v>85</v>
      </c>
      <c r="G131" s="31">
        <v>66</v>
      </c>
      <c r="H131" s="32"/>
      <c r="I131" s="32">
        <f>ROUND(ROUND(H131,2)*ROUND(G131,4),2)</f>
        <v>0</v>
      </c>
      <c r="J131" s="16" t="s">
        <v>63</v>
      </c>
      <c r="K131" s="25"/>
      <c r="L131" s="25"/>
      <c r="M131" s="25"/>
      <c r="O131">
        <f>(I131*21)/100</f>
        <v>0</v>
      </c>
      <c r="P131" t="s">
        <v>27</v>
      </c>
    </row>
    <row r="132" spans="1:16" ht="38.25" x14ac:dyDescent="0.2">
      <c r="A132" s="33" t="s">
        <v>64</v>
      </c>
      <c r="E132" s="23" t="s">
        <v>622</v>
      </c>
    </row>
    <row r="133" spans="1:16" x14ac:dyDescent="0.2">
      <c r="A133" s="34" t="s">
        <v>65</v>
      </c>
      <c r="E133" s="35" t="s">
        <v>66</v>
      </c>
    </row>
    <row r="134" spans="1:16" ht="229.5" x14ac:dyDescent="0.2">
      <c r="A134" t="s">
        <v>67</v>
      </c>
      <c r="E134" s="23" t="s">
        <v>623</v>
      </c>
    </row>
    <row r="135" spans="1:16" ht="25.5" x14ac:dyDescent="0.2">
      <c r="A135" s="25" t="s">
        <v>58</v>
      </c>
      <c r="B135" s="29">
        <v>31</v>
      </c>
      <c r="C135" s="29" t="s">
        <v>624</v>
      </c>
      <c r="D135" s="25" t="s">
        <v>60</v>
      </c>
      <c r="E135" s="30" t="s">
        <v>625</v>
      </c>
      <c r="F135" s="16" t="s">
        <v>85</v>
      </c>
      <c r="G135" s="31">
        <v>60</v>
      </c>
      <c r="H135" s="32"/>
      <c r="I135" s="32">
        <f>ROUND(ROUND(H135,2)*ROUND(G135,4),2)</f>
        <v>0</v>
      </c>
      <c r="J135" s="16" t="s">
        <v>63</v>
      </c>
      <c r="K135" s="25"/>
      <c r="L135" s="25"/>
      <c r="M135" s="25"/>
      <c r="O135">
        <f>(I135*21)/100</f>
        <v>0</v>
      </c>
      <c r="P135" t="s">
        <v>27</v>
      </c>
    </row>
    <row r="136" spans="1:16" x14ac:dyDescent="0.2">
      <c r="A136" s="33" t="s">
        <v>64</v>
      </c>
      <c r="E136" s="23" t="s">
        <v>527</v>
      </c>
    </row>
    <row r="137" spans="1:16" x14ac:dyDescent="0.2">
      <c r="A137" s="34" t="s">
        <v>65</v>
      </c>
      <c r="E137" s="35" t="s">
        <v>66</v>
      </c>
    </row>
    <row r="138" spans="1:16" ht="229.5" x14ac:dyDescent="0.2">
      <c r="A138" t="s">
        <v>67</v>
      </c>
      <c r="E138" s="23" t="s">
        <v>626</v>
      </c>
    </row>
    <row r="139" spans="1:16" ht="25.5" x14ac:dyDescent="0.2">
      <c r="A139" s="25" t="s">
        <v>58</v>
      </c>
      <c r="B139" s="29">
        <v>32</v>
      </c>
      <c r="C139" s="29" t="s">
        <v>627</v>
      </c>
      <c r="D139" s="25" t="s">
        <v>60</v>
      </c>
      <c r="E139" s="30" t="s">
        <v>628</v>
      </c>
      <c r="F139" s="16" t="s">
        <v>85</v>
      </c>
      <c r="G139" s="31">
        <v>60</v>
      </c>
      <c r="H139" s="32"/>
      <c r="I139" s="32">
        <f>ROUND(ROUND(H139,2)*ROUND(G139,4),2)</f>
        <v>0</v>
      </c>
      <c r="J139" s="16" t="s">
        <v>63</v>
      </c>
      <c r="K139" s="25"/>
      <c r="L139" s="25"/>
      <c r="M139" s="25"/>
      <c r="O139">
        <f>(I139*21)/100</f>
        <v>0</v>
      </c>
      <c r="P139" t="s">
        <v>27</v>
      </c>
    </row>
    <row r="140" spans="1:16" x14ac:dyDescent="0.2">
      <c r="A140" s="33" t="s">
        <v>64</v>
      </c>
      <c r="E140" s="23" t="s">
        <v>527</v>
      </c>
    </row>
    <row r="141" spans="1:16" x14ac:dyDescent="0.2">
      <c r="A141" s="34" t="s">
        <v>65</v>
      </c>
      <c r="E141" s="35" t="s">
        <v>66</v>
      </c>
    </row>
    <row r="142" spans="1:16" ht="89.25" x14ac:dyDescent="0.2">
      <c r="A142" t="s">
        <v>67</v>
      </c>
      <c r="E142" s="23" t="s">
        <v>629</v>
      </c>
    </row>
    <row r="143" spans="1:16" x14ac:dyDescent="0.2">
      <c r="A143" s="25" t="s">
        <v>58</v>
      </c>
      <c r="B143" s="29">
        <v>33</v>
      </c>
      <c r="C143" s="29" t="s">
        <v>630</v>
      </c>
      <c r="D143" s="25" t="s">
        <v>60</v>
      </c>
      <c r="E143" s="30" t="s">
        <v>631</v>
      </c>
      <c r="F143" s="16" t="s">
        <v>93</v>
      </c>
      <c r="G143" s="31">
        <v>9</v>
      </c>
      <c r="H143" s="32"/>
      <c r="I143" s="32">
        <f>ROUND(ROUND(H143,2)*ROUND(G143,4),2)</f>
        <v>0</v>
      </c>
      <c r="J143" s="16" t="s">
        <v>63</v>
      </c>
      <c r="K143" s="25"/>
      <c r="L143" s="25"/>
      <c r="M143" s="25"/>
      <c r="O143">
        <f>(I143*21)/100</f>
        <v>0</v>
      </c>
      <c r="P143" t="s">
        <v>27</v>
      </c>
    </row>
    <row r="144" spans="1:16" x14ac:dyDescent="0.2">
      <c r="A144" s="33" t="s">
        <v>64</v>
      </c>
      <c r="E144" s="23" t="s">
        <v>527</v>
      </c>
    </row>
    <row r="145" spans="1:16" x14ac:dyDescent="0.2">
      <c r="A145" s="34" t="s">
        <v>65</v>
      </c>
      <c r="E145" s="35" t="s">
        <v>66</v>
      </c>
    </row>
    <row r="146" spans="1:16" ht="229.5" x14ac:dyDescent="0.2">
      <c r="A146" t="s">
        <v>67</v>
      </c>
      <c r="E146" s="23" t="s">
        <v>632</v>
      </c>
    </row>
    <row r="147" spans="1:16" ht="25.5" x14ac:dyDescent="0.2">
      <c r="A147" s="25" t="s">
        <v>58</v>
      </c>
      <c r="B147" s="29">
        <v>34</v>
      </c>
      <c r="C147" s="29" t="s">
        <v>633</v>
      </c>
      <c r="D147" s="25" t="s">
        <v>60</v>
      </c>
      <c r="E147" s="30" t="s">
        <v>634</v>
      </c>
      <c r="F147" s="16" t="s">
        <v>85</v>
      </c>
      <c r="G147" s="31">
        <v>30</v>
      </c>
      <c r="H147" s="32"/>
      <c r="I147" s="32">
        <f>ROUND(ROUND(H147,2)*ROUND(G147,4),2)</f>
        <v>0</v>
      </c>
      <c r="J147" s="16" t="s">
        <v>63</v>
      </c>
      <c r="K147" s="25"/>
      <c r="L147" s="25"/>
      <c r="M147" s="25"/>
      <c r="O147">
        <f>(I147*21)/100</f>
        <v>0</v>
      </c>
      <c r="P147" t="s">
        <v>27</v>
      </c>
    </row>
    <row r="148" spans="1:16" x14ac:dyDescent="0.2">
      <c r="A148" s="33" t="s">
        <v>64</v>
      </c>
      <c r="E148" s="23" t="s">
        <v>596</v>
      </c>
    </row>
    <row r="149" spans="1:16" x14ac:dyDescent="0.2">
      <c r="A149" s="34" t="s">
        <v>65</v>
      </c>
      <c r="E149" s="35" t="s">
        <v>635</v>
      </c>
    </row>
    <row r="150" spans="1:16" ht="89.25" x14ac:dyDescent="0.2">
      <c r="A150" t="s">
        <v>67</v>
      </c>
      <c r="E150" s="23" t="s">
        <v>636</v>
      </c>
    </row>
    <row r="151" spans="1:16" x14ac:dyDescent="0.2">
      <c r="A151" s="25" t="s">
        <v>58</v>
      </c>
      <c r="B151" s="29">
        <v>35</v>
      </c>
      <c r="C151" s="29" t="s">
        <v>637</v>
      </c>
      <c r="D151" s="25" t="s">
        <v>60</v>
      </c>
      <c r="E151" s="30" t="s">
        <v>638</v>
      </c>
      <c r="F151" s="16" t="s">
        <v>85</v>
      </c>
      <c r="G151" s="31">
        <v>18.8</v>
      </c>
      <c r="H151" s="32"/>
      <c r="I151" s="32">
        <f>ROUND(ROUND(H151,2)*ROUND(G151,4),2)</f>
        <v>0</v>
      </c>
      <c r="J151" s="16" t="s">
        <v>613</v>
      </c>
      <c r="K151" s="25"/>
      <c r="L151" s="25"/>
      <c r="M151" s="25"/>
      <c r="O151">
        <f>(I151*21)/100</f>
        <v>0</v>
      </c>
      <c r="P151" t="s">
        <v>27</v>
      </c>
    </row>
    <row r="152" spans="1:16" x14ac:dyDescent="0.2">
      <c r="A152" s="33" t="s">
        <v>64</v>
      </c>
      <c r="E152" s="23" t="s">
        <v>639</v>
      </c>
    </row>
    <row r="153" spans="1:16" x14ac:dyDescent="0.2">
      <c r="A153" s="34" t="s">
        <v>65</v>
      </c>
      <c r="E153" s="35" t="s">
        <v>640</v>
      </c>
    </row>
    <row r="154" spans="1:16" ht="114.75" x14ac:dyDescent="0.2">
      <c r="A154" t="s">
        <v>67</v>
      </c>
      <c r="E154" s="23" t="s">
        <v>641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21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0+O9+O18+O43+O88+O93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644</v>
      </c>
      <c r="I3" s="32">
        <f>0+I9+I18+I43+I88+I93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642</v>
      </c>
      <c r="D4" s="8"/>
      <c r="E4" s="4" t="s">
        <v>643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644</v>
      </c>
      <c r="D5" s="8"/>
      <c r="E5" s="2" t="s">
        <v>645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31</v>
      </c>
      <c r="E9" s="27" t="s">
        <v>523</v>
      </c>
      <c r="I9" s="28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ht="25.5" x14ac:dyDescent="0.2">
      <c r="A10" s="25" t="s">
        <v>58</v>
      </c>
      <c r="B10" s="29" t="s">
        <v>33</v>
      </c>
      <c r="C10" s="29" t="s">
        <v>647</v>
      </c>
      <c r="D10" s="25" t="s">
        <v>33</v>
      </c>
      <c r="E10" s="30" t="s">
        <v>648</v>
      </c>
      <c r="F10" s="16" t="s">
        <v>62</v>
      </c>
      <c r="G10" s="31">
        <v>19.952000000000002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649</v>
      </c>
    </row>
    <row r="12" spans="1:18" x14ac:dyDescent="0.2">
      <c r="A12" s="34" t="s">
        <v>65</v>
      </c>
      <c r="E12" s="35" t="s">
        <v>650</v>
      </c>
    </row>
    <row r="13" spans="1:18" ht="140.25" x14ac:dyDescent="0.2">
      <c r="A13" t="s">
        <v>67</v>
      </c>
      <c r="E13" s="23" t="s">
        <v>68</v>
      </c>
    </row>
    <row r="14" spans="1:18" ht="25.5" x14ac:dyDescent="0.2">
      <c r="A14" s="25" t="s">
        <v>58</v>
      </c>
      <c r="B14" s="29" t="s">
        <v>27</v>
      </c>
      <c r="C14" s="29" t="s">
        <v>651</v>
      </c>
      <c r="D14" s="25" t="s">
        <v>33</v>
      </c>
      <c r="E14" s="30" t="s">
        <v>652</v>
      </c>
      <c r="F14" s="16" t="s">
        <v>62</v>
      </c>
      <c r="G14" s="31">
        <v>45.680999999999997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653</v>
      </c>
    </row>
    <row r="16" spans="1:18" x14ac:dyDescent="0.2">
      <c r="A16" s="34" t="s">
        <v>65</v>
      </c>
      <c r="E16" s="35" t="s">
        <v>654</v>
      </c>
    </row>
    <row r="17" spans="1:18" ht="140.25" x14ac:dyDescent="0.2">
      <c r="A17" t="s">
        <v>67</v>
      </c>
      <c r="E17" s="23" t="s">
        <v>68</v>
      </c>
    </row>
    <row r="18" spans="1:18" ht="12.75" customHeight="1" x14ac:dyDescent="0.2">
      <c r="A18" t="s">
        <v>56</v>
      </c>
      <c r="C18" s="36" t="s">
        <v>33</v>
      </c>
      <c r="E18" s="27" t="s">
        <v>374</v>
      </c>
      <c r="I18" s="37">
        <f>0+Q18</f>
        <v>0</v>
      </c>
      <c r="O18">
        <f>0+R18</f>
        <v>0</v>
      </c>
      <c r="Q18">
        <f>0+I19+I23+I27+I31+I35+I39</f>
        <v>0</v>
      </c>
      <c r="R18">
        <f>0+O19+O23+O27+O31+O35+O39</f>
        <v>0</v>
      </c>
    </row>
    <row r="19" spans="1:18" ht="25.5" x14ac:dyDescent="0.2">
      <c r="A19" s="25" t="s">
        <v>58</v>
      </c>
      <c r="B19" s="29">
        <v>3</v>
      </c>
      <c r="C19" s="29" t="s">
        <v>655</v>
      </c>
      <c r="D19" s="25" t="s">
        <v>33</v>
      </c>
      <c r="E19" s="30" t="s">
        <v>656</v>
      </c>
      <c r="F19" s="16" t="s">
        <v>78</v>
      </c>
      <c r="G19" s="31">
        <v>32.628999999999998</v>
      </c>
      <c r="H19" s="32"/>
      <c r="I19" s="32">
        <f>ROUND(ROUND(H19,2)*ROUND(G19,4),2)</f>
        <v>0</v>
      </c>
      <c r="J19" s="16" t="s">
        <v>63</v>
      </c>
      <c r="K19" s="25"/>
      <c r="L19" s="25"/>
      <c r="M19" s="25"/>
      <c r="O19">
        <f>(I19*21)/100</f>
        <v>0</v>
      </c>
      <c r="P19" t="s">
        <v>27</v>
      </c>
    </row>
    <row r="20" spans="1:18" x14ac:dyDescent="0.2">
      <c r="A20" s="33" t="s">
        <v>64</v>
      </c>
      <c r="E20" s="23" t="s">
        <v>657</v>
      </c>
    </row>
    <row r="21" spans="1:18" x14ac:dyDescent="0.2">
      <c r="A21" s="34" t="s">
        <v>65</v>
      </c>
      <c r="E21" s="35" t="s">
        <v>658</v>
      </c>
    </row>
    <row r="22" spans="1:18" ht="63.75" x14ac:dyDescent="0.2">
      <c r="A22" t="s">
        <v>67</v>
      </c>
      <c r="E22" s="23" t="s">
        <v>659</v>
      </c>
    </row>
    <row r="23" spans="1:18" x14ac:dyDescent="0.2">
      <c r="A23" s="25" t="s">
        <v>58</v>
      </c>
      <c r="B23" s="29">
        <v>4</v>
      </c>
      <c r="C23" s="29" t="s">
        <v>375</v>
      </c>
      <c r="D23" s="25" t="s">
        <v>33</v>
      </c>
      <c r="E23" s="30" t="s">
        <v>376</v>
      </c>
      <c r="F23" s="16" t="s">
        <v>78</v>
      </c>
      <c r="G23" s="31">
        <v>10</v>
      </c>
      <c r="H23" s="32"/>
      <c r="I23" s="32">
        <f>ROUND(ROUND(H23,2)*ROUND(G23,4),2)</f>
        <v>0</v>
      </c>
      <c r="J23" s="16" t="s">
        <v>63</v>
      </c>
      <c r="K23" s="25"/>
      <c r="L23" s="25"/>
      <c r="M23" s="25"/>
      <c r="O23">
        <f>(I23*21)/100</f>
        <v>0</v>
      </c>
      <c r="P23" t="s">
        <v>27</v>
      </c>
    </row>
    <row r="24" spans="1:18" x14ac:dyDescent="0.2">
      <c r="A24" s="33" t="s">
        <v>64</v>
      </c>
      <c r="E24" s="23" t="s">
        <v>353</v>
      </c>
    </row>
    <row r="25" spans="1:18" x14ac:dyDescent="0.2">
      <c r="A25" s="34" t="s">
        <v>65</v>
      </c>
      <c r="E25" s="35" t="s">
        <v>660</v>
      </c>
    </row>
    <row r="26" spans="1:18" ht="369.75" x14ac:dyDescent="0.2">
      <c r="A26" t="s">
        <v>67</v>
      </c>
      <c r="E26" s="23" t="s">
        <v>378</v>
      </c>
    </row>
    <row r="27" spans="1:18" x14ac:dyDescent="0.2">
      <c r="A27" s="25" t="s">
        <v>58</v>
      </c>
      <c r="B27" s="29">
        <v>6</v>
      </c>
      <c r="C27" s="29" t="s">
        <v>379</v>
      </c>
      <c r="D27" s="25" t="s">
        <v>33</v>
      </c>
      <c r="E27" s="30" t="s">
        <v>380</v>
      </c>
      <c r="F27" s="16" t="s">
        <v>78</v>
      </c>
      <c r="G27" s="31">
        <v>6</v>
      </c>
      <c r="H27" s="32"/>
      <c r="I27" s="32">
        <f>ROUND(ROUND(H27,2)*ROUND(G27,4),2)</f>
        <v>0</v>
      </c>
      <c r="J27" s="16" t="s">
        <v>63</v>
      </c>
      <c r="K27" s="25"/>
      <c r="L27" s="25"/>
      <c r="M27" s="25"/>
      <c r="O27">
        <f>(I27*21)/100</f>
        <v>0</v>
      </c>
      <c r="P27" t="s">
        <v>27</v>
      </c>
    </row>
    <row r="28" spans="1:18" x14ac:dyDescent="0.2">
      <c r="A28" s="33" t="s">
        <v>64</v>
      </c>
      <c r="E28" s="23" t="s">
        <v>381</v>
      </c>
    </row>
    <row r="29" spans="1:18" x14ac:dyDescent="0.2">
      <c r="A29" s="34" t="s">
        <v>65</v>
      </c>
      <c r="E29" s="35" t="s">
        <v>661</v>
      </c>
    </row>
    <row r="30" spans="1:18" ht="318.75" x14ac:dyDescent="0.2">
      <c r="A30" t="s">
        <v>67</v>
      </c>
      <c r="E30" s="23" t="s">
        <v>383</v>
      </c>
    </row>
    <row r="31" spans="1:18" x14ac:dyDescent="0.2">
      <c r="A31" s="25" t="s">
        <v>58</v>
      </c>
      <c r="B31" s="29" t="s">
        <v>73</v>
      </c>
      <c r="C31" s="29" t="s">
        <v>88</v>
      </c>
      <c r="D31" s="25" t="s">
        <v>33</v>
      </c>
      <c r="E31" s="30" t="s">
        <v>89</v>
      </c>
      <c r="F31" s="16" t="s">
        <v>78</v>
      </c>
      <c r="G31" s="31">
        <v>5.9779999999999998</v>
      </c>
      <c r="H31" s="32"/>
      <c r="I31" s="32">
        <f>ROUND(ROUND(H31,2)*ROUND(G31,4),2)</f>
        <v>0</v>
      </c>
      <c r="J31" s="16" t="s">
        <v>63</v>
      </c>
      <c r="K31" s="25"/>
      <c r="L31" s="25"/>
      <c r="M31" s="25"/>
      <c r="O31">
        <f>(I31*21)/100</f>
        <v>0</v>
      </c>
      <c r="P31" t="s">
        <v>27</v>
      </c>
    </row>
    <row r="32" spans="1:18" x14ac:dyDescent="0.2">
      <c r="A32" s="33" t="s">
        <v>64</v>
      </c>
      <c r="E32" s="23" t="s">
        <v>389</v>
      </c>
    </row>
    <row r="33" spans="1:18" x14ac:dyDescent="0.2">
      <c r="A33" s="34" t="s">
        <v>65</v>
      </c>
      <c r="E33" s="35" t="s">
        <v>662</v>
      </c>
    </row>
    <row r="34" spans="1:18" ht="229.5" x14ac:dyDescent="0.2">
      <c r="A34" t="s">
        <v>67</v>
      </c>
      <c r="E34" s="23" t="s">
        <v>90</v>
      </c>
    </row>
    <row r="35" spans="1:18" x14ac:dyDescent="0.2">
      <c r="A35" s="25" t="s">
        <v>58</v>
      </c>
      <c r="B35" s="29" t="s">
        <v>82</v>
      </c>
      <c r="C35" s="29" t="s">
        <v>392</v>
      </c>
      <c r="D35" s="25" t="s">
        <v>33</v>
      </c>
      <c r="E35" s="30" t="s">
        <v>393</v>
      </c>
      <c r="F35" s="16" t="s">
        <v>93</v>
      </c>
      <c r="G35" s="31">
        <v>71.19</v>
      </c>
      <c r="H35" s="32"/>
      <c r="I35" s="32">
        <f>ROUND(ROUND(H35,2)*ROUND(G35,4),2)</f>
        <v>0</v>
      </c>
      <c r="J35" s="16" t="s">
        <v>63</v>
      </c>
      <c r="K35" s="25"/>
      <c r="L35" s="25"/>
      <c r="M35" s="25"/>
      <c r="O35">
        <f>(I35*21)/100</f>
        <v>0</v>
      </c>
      <c r="P35" t="s">
        <v>27</v>
      </c>
    </row>
    <row r="36" spans="1:18" x14ac:dyDescent="0.2">
      <c r="A36" s="33" t="s">
        <v>64</v>
      </c>
      <c r="E36" s="23" t="s">
        <v>394</v>
      </c>
    </row>
    <row r="37" spans="1:18" x14ac:dyDescent="0.2">
      <c r="A37" s="34" t="s">
        <v>65</v>
      </c>
      <c r="E37" s="35" t="s">
        <v>663</v>
      </c>
    </row>
    <row r="38" spans="1:18" ht="25.5" x14ac:dyDescent="0.2">
      <c r="A38" t="s">
        <v>67</v>
      </c>
      <c r="E38" s="23" t="s">
        <v>396</v>
      </c>
    </row>
    <row r="39" spans="1:18" x14ac:dyDescent="0.2">
      <c r="A39" s="25" t="s">
        <v>58</v>
      </c>
      <c r="B39" s="29">
        <v>9</v>
      </c>
      <c r="C39" s="29" t="s">
        <v>664</v>
      </c>
      <c r="D39" s="25" t="s">
        <v>33</v>
      </c>
      <c r="E39" s="30" t="s">
        <v>665</v>
      </c>
      <c r="F39" s="16" t="s">
        <v>93</v>
      </c>
      <c r="G39" s="31">
        <v>28.646000000000001</v>
      </c>
      <c r="H39" s="32"/>
      <c r="I39" s="32">
        <f>ROUND(ROUND(H39,2)*ROUND(G39,4),2)</f>
        <v>0</v>
      </c>
      <c r="J39" s="16" t="s">
        <v>63</v>
      </c>
      <c r="K39" s="25"/>
      <c r="L39" s="25"/>
      <c r="M39" s="25"/>
      <c r="O39">
        <f>(I39*21)/100</f>
        <v>0</v>
      </c>
      <c r="P39" t="s">
        <v>27</v>
      </c>
    </row>
    <row r="40" spans="1:18" x14ac:dyDescent="0.2">
      <c r="A40" s="33" t="s">
        <v>64</v>
      </c>
      <c r="E40" s="23" t="s">
        <v>666</v>
      </c>
    </row>
    <row r="41" spans="1:18" x14ac:dyDescent="0.2">
      <c r="A41" s="34" t="s">
        <v>65</v>
      </c>
      <c r="E41" s="35" t="s">
        <v>667</v>
      </c>
    </row>
    <row r="42" spans="1:18" ht="25.5" x14ac:dyDescent="0.2">
      <c r="A42" t="s">
        <v>67</v>
      </c>
      <c r="E42" s="23" t="s">
        <v>668</v>
      </c>
    </row>
    <row r="43" spans="1:18" ht="12.75" customHeight="1" x14ac:dyDescent="0.2">
      <c r="A43" t="s">
        <v>56</v>
      </c>
      <c r="C43" s="36" t="s">
        <v>38</v>
      </c>
      <c r="E43" s="27" t="s">
        <v>405</v>
      </c>
      <c r="I43" s="37">
        <f>0+Q43</f>
        <v>0</v>
      </c>
      <c r="O43">
        <f>0+R43</f>
        <v>0</v>
      </c>
      <c r="Q43">
        <f>0+I44+I48+I52+I56+I60+I64+I68+I72+I76+I80+I84</f>
        <v>0</v>
      </c>
      <c r="R43">
        <f>0+O44+O48+O52+O56+O60+O64+O68+O72+O76+O80+O84</f>
        <v>0</v>
      </c>
    </row>
    <row r="44" spans="1:18" x14ac:dyDescent="0.2">
      <c r="A44" s="25" t="s">
        <v>58</v>
      </c>
      <c r="B44" s="29">
        <v>10</v>
      </c>
      <c r="C44" s="29" t="s">
        <v>669</v>
      </c>
      <c r="D44" s="25" t="s">
        <v>33</v>
      </c>
      <c r="E44" s="30" t="s">
        <v>670</v>
      </c>
      <c r="F44" s="16" t="s">
        <v>78</v>
      </c>
      <c r="G44" s="31">
        <v>0.34200000000000003</v>
      </c>
      <c r="H44" s="32"/>
      <c r="I44" s="32">
        <f>ROUND(ROUND(H44,2)*ROUND(G44,4),2)</f>
        <v>0</v>
      </c>
      <c r="J44" s="16" t="s">
        <v>63</v>
      </c>
      <c r="K44" s="25"/>
      <c r="L44" s="25"/>
      <c r="M44" s="25"/>
      <c r="O44">
        <f>(I44*21)/100</f>
        <v>0</v>
      </c>
      <c r="P44" t="s">
        <v>27</v>
      </c>
    </row>
    <row r="45" spans="1:18" x14ac:dyDescent="0.2">
      <c r="A45" s="33" t="s">
        <v>64</v>
      </c>
      <c r="E45" s="23" t="s">
        <v>671</v>
      </c>
    </row>
    <row r="46" spans="1:18" x14ac:dyDescent="0.2">
      <c r="A46" s="34" t="s">
        <v>65</v>
      </c>
      <c r="E46" s="35" t="s">
        <v>672</v>
      </c>
    </row>
    <row r="47" spans="1:18" ht="127.5" x14ac:dyDescent="0.2">
      <c r="A47" t="s">
        <v>67</v>
      </c>
      <c r="E47" s="23" t="s">
        <v>673</v>
      </c>
    </row>
    <row r="48" spans="1:18" x14ac:dyDescent="0.2">
      <c r="A48" s="25" t="s">
        <v>58</v>
      </c>
      <c r="B48" s="29">
        <v>11</v>
      </c>
      <c r="C48" s="29" t="s">
        <v>669</v>
      </c>
      <c r="D48" s="25" t="s">
        <v>47</v>
      </c>
      <c r="E48" s="30" t="s">
        <v>670</v>
      </c>
      <c r="F48" s="16" t="s">
        <v>78</v>
      </c>
      <c r="G48" s="31">
        <v>7.5999999999999998E-2</v>
      </c>
      <c r="H48" s="32"/>
      <c r="I48" s="32">
        <f>ROUND(ROUND(H48,2)*ROUND(G48,4),2)</f>
        <v>0</v>
      </c>
      <c r="J48" s="16" t="s">
        <v>63</v>
      </c>
      <c r="K48" s="25"/>
      <c r="L48" s="25"/>
      <c r="M48" s="25"/>
      <c r="O48">
        <f>(I48*21)/100</f>
        <v>0</v>
      </c>
      <c r="P48" t="s">
        <v>27</v>
      </c>
    </row>
    <row r="49" spans="1:16" x14ac:dyDescent="0.2">
      <c r="A49" s="33" t="s">
        <v>64</v>
      </c>
      <c r="E49" s="23" t="s">
        <v>674</v>
      </c>
    </row>
    <row r="50" spans="1:16" x14ac:dyDescent="0.2">
      <c r="A50" s="34" t="s">
        <v>65</v>
      </c>
      <c r="E50" s="35" t="s">
        <v>675</v>
      </c>
    </row>
    <row r="51" spans="1:16" ht="127.5" x14ac:dyDescent="0.2">
      <c r="A51" t="s">
        <v>67</v>
      </c>
      <c r="E51" s="23" t="s">
        <v>673</v>
      </c>
    </row>
    <row r="52" spans="1:16" ht="25.5" x14ac:dyDescent="0.2">
      <c r="A52" s="25" t="s">
        <v>58</v>
      </c>
      <c r="B52" s="29">
        <v>12</v>
      </c>
      <c r="C52" s="29" t="s">
        <v>676</v>
      </c>
      <c r="D52" s="25" t="s">
        <v>33</v>
      </c>
      <c r="E52" s="30" t="s">
        <v>677</v>
      </c>
      <c r="F52" s="16" t="s">
        <v>93</v>
      </c>
      <c r="G52" s="31">
        <v>52.51</v>
      </c>
      <c r="H52" s="32"/>
      <c r="I52" s="32">
        <f>ROUND(ROUND(H52,2)*ROUND(G52,4),2)</f>
        <v>0</v>
      </c>
      <c r="J52" s="16" t="s">
        <v>63</v>
      </c>
      <c r="K52" s="25"/>
      <c r="L52" s="25"/>
      <c r="M52" s="25"/>
      <c r="O52">
        <f>(I52*21)/100</f>
        <v>0</v>
      </c>
      <c r="P52" t="s">
        <v>27</v>
      </c>
    </row>
    <row r="53" spans="1:16" x14ac:dyDescent="0.2">
      <c r="A53" s="33" t="s">
        <v>64</v>
      </c>
      <c r="E53" s="23" t="s">
        <v>678</v>
      </c>
    </row>
    <row r="54" spans="1:16" x14ac:dyDescent="0.2">
      <c r="A54" s="34" t="s">
        <v>65</v>
      </c>
      <c r="E54" s="35" t="s">
        <v>679</v>
      </c>
    </row>
    <row r="55" spans="1:16" ht="51" x14ac:dyDescent="0.2">
      <c r="A55" t="s">
        <v>67</v>
      </c>
      <c r="E55" s="23" t="s">
        <v>568</v>
      </c>
    </row>
    <row r="56" spans="1:16" x14ac:dyDescent="0.2">
      <c r="A56" s="25" t="s">
        <v>58</v>
      </c>
      <c r="B56" s="29">
        <v>13</v>
      </c>
      <c r="C56" s="29" t="s">
        <v>569</v>
      </c>
      <c r="D56" s="25" t="s">
        <v>33</v>
      </c>
      <c r="E56" s="30" t="s">
        <v>570</v>
      </c>
      <c r="F56" s="16" t="s">
        <v>93</v>
      </c>
      <c r="G56" s="31">
        <v>52.51</v>
      </c>
      <c r="H56" s="32"/>
      <c r="I56" s="32">
        <f>ROUND(ROUND(H56,2)*ROUND(G56,4),2)</f>
        <v>0</v>
      </c>
      <c r="J56" s="16" t="s">
        <v>63</v>
      </c>
      <c r="K56" s="25"/>
      <c r="L56" s="25"/>
      <c r="M56" s="25"/>
      <c r="O56">
        <f>(I56*21)/100</f>
        <v>0</v>
      </c>
      <c r="P56" t="s">
        <v>27</v>
      </c>
    </row>
    <row r="57" spans="1:16" x14ac:dyDescent="0.2">
      <c r="A57" s="33" t="s">
        <v>64</v>
      </c>
      <c r="E57" s="23" t="s">
        <v>680</v>
      </c>
    </row>
    <row r="58" spans="1:16" x14ac:dyDescent="0.2">
      <c r="A58" s="34" t="s">
        <v>65</v>
      </c>
      <c r="E58" s="35" t="s">
        <v>679</v>
      </c>
    </row>
    <row r="59" spans="1:16" ht="51" x14ac:dyDescent="0.2">
      <c r="A59" t="s">
        <v>67</v>
      </c>
      <c r="E59" s="23" t="s">
        <v>568</v>
      </c>
    </row>
    <row r="60" spans="1:16" x14ac:dyDescent="0.2">
      <c r="A60" s="25" t="s">
        <v>58</v>
      </c>
      <c r="B60" s="29">
        <v>14</v>
      </c>
      <c r="C60" s="29" t="s">
        <v>681</v>
      </c>
      <c r="D60" s="25" t="s">
        <v>33</v>
      </c>
      <c r="E60" s="30" t="s">
        <v>682</v>
      </c>
      <c r="F60" s="16" t="s">
        <v>93</v>
      </c>
      <c r="G60" s="31">
        <v>52.51</v>
      </c>
      <c r="H60" s="32"/>
      <c r="I60" s="32">
        <f>ROUND(ROUND(H60,2)*ROUND(G60,4),2)</f>
        <v>0</v>
      </c>
      <c r="J60" s="16" t="s">
        <v>63</v>
      </c>
      <c r="K60" s="25"/>
      <c r="L60" s="25"/>
      <c r="M60" s="25"/>
      <c r="O60">
        <f>(I60*21)/100</f>
        <v>0</v>
      </c>
      <c r="P60" t="s">
        <v>27</v>
      </c>
    </row>
    <row r="61" spans="1:16" x14ac:dyDescent="0.2">
      <c r="A61" s="33" t="s">
        <v>64</v>
      </c>
      <c r="E61" s="23" t="s">
        <v>683</v>
      </c>
    </row>
    <row r="62" spans="1:16" x14ac:dyDescent="0.2">
      <c r="A62" s="34" t="s">
        <v>65</v>
      </c>
      <c r="E62" s="35" t="s">
        <v>679</v>
      </c>
    </row>
    <row r="63" spans="1:16" ht="51" x14ac:dyDescent="0.2">
      <c r="A63" t="s">
        <v>67</v>
      </c>
      <c r="E63" s="23" t="s">
        <v>684</v>
      </c>
    </row>
    <row r="64" spans="1:16" x14ac:dyDescent="0.2">
      <c r="A64" s="25" t="s">
        <v>58</v>
      </c>
      <c r="B64" s="29">
        <v>15</v>
      </c>
      <c r="C64" s="29" t="s">
        <v>685</v>
      </c>
      <c r="D64" s="25" t="s">
        <v>33</v>
      </c>
      <c r="E64" s="30" t="s">
        <v>686</v>
      </c>
      <c r="F64" s="16" t="s">
        <v>93</v>
      </c>
      <c r="G64" s="31">
        <v>52.51</v>
      </c>
      <c r="H64" s="32"/>
      <c r="I64" s="32">
        <f>ROUND(ROUND(H64,2)*ROUND(G64,4),2)</f>
        <v>0</v>
      </c>
      <c r="J64" s="16" t="s">
        <v>63</v>
      </c>
      <c r="K64" s="25"/>
      <c r="L64" s="25"/>
      <c r="M64" s="25"/>
      <c r="O64">
        <f>(I64*21)/100</f>
        <v>0</v>
      </c>
      <c r="P64" t="s">
        <v>27</v>
      </c>
    </row>
    <row r="65" spans="1:16" x14ac:dyDescent="0.2">
      <c r="A65" s="33" t="s">
        <v>64</v>
      </c>
      <c r="E65" s="23" t="s">
        <v>687</v>
      </c>
    </row>
    <row r="66" spans="1:16" x14ac:dyDescent="0.2">
      <c r="A66" s="34" t="s">
        <v>65</v>
      </c>
      <c r="E66" s="35" t="s">
        <v>679</v>
      </c>
    </row>
    <row r="67" spans="1:16" ht="51" x14ac:dyDescent="0.2">
      <c r="A67" t="s">
        <v>67</v>
      </c>
      <c r="E67" s="23" t="s">
        <v>684</v>
      </c>
    </row>
    <row r="68" spans="1:16" x14ac:dyDescent="0.2">
      <c r="A68" s="25" t="s">
        <v>58</v>
      </c>
      <c r="B68" s="29">
        <v>16</v>
      </c>
      <c r="C68" s="29" t="s">
        <v>688</v>
      </c>
      <c r="D68" s="25" t="s">
        <v>33</v>
      </c>
      <c r="E68" s="30" t="s">
        <v>689</v>
      </c>
      <c r="F68" s="16" t="s">
        <v>93</v>
      </c>
      <c r="G68" s="31">
        <v>52.51</v>
      </c>
      <c r="H68" s="32"/>
      <c r="I68" s="32">
        <f>ROUND(ROUND(H68,2)*ROUND(G68,4),2)</f>
        <v>0</v>
      </c>
      <c r="J68" s="16" t="s">
        <v>63</v>
      </c>
      <c r="K68" s="25"/>
      <c r="L68" s="25"/>
      <c r="M68" s="25"/>
      <c r="O68">
        <f>(I68*21)/100</f>
        <v>0</v>
      </c>
      <c r="P68" t="s">
        <v>27</v>
      </c>
    </row>
    <row r="69" spans="1:16" x14ac:dyDescent="0.2">
      <c r="A69" s="33" t="s">
        <v>64</v>
      </c>
      <c r="E69" s="23" t="s">
        <v>690</v>
      </c>
    </row>
    <row r="70" spans="1:16" x14ac:dyDescent="0.2">
      <c r="A70" s="34" t="s">
        <v>65</v>
      </c>
      <c r="E70" s="35" t="s">
        <v>679</v>
      </c>
    </row>
    <row r="71" spans="1:16" ht="140.25" x14ac:dyDescent="0.2">
      <c r="A71" t="s">
        <v>67</v>
      </c>
      <c r="E71" s="23" t="s">
        <v>691</v>
      </c>
    </row>
    <row r="72" spans="1:16" x14ac:dyDescent="0.2">
      <c r="A72" s="25" t="s">
        <v>58</v>
      </c>
      <c r="B72" s="29">
        <v>17</v>
      </c>
      <c r="C72" s="29" t="s">
        <v>692</v>
      </c>
      <c r="D72" s="25" t="s">
        <v>33</v>
      </c>
      <c r="E72" s="30" t="s">
        <v>693</v>
      </c>
      <c r="F72" s="16" t="s">
        <v>93</v>
      </c>
      <c r="G72" s="31">
        <v>52.51</v>
      </c>
      <c r="H72" s="32"/>
      <c r="I72" s="32">
        <f>ROUND(ROUND(H72,2)*ROUND(G72,4),2)</f>
        <v>0</v>
      </c>
      <c r="J72" s="16" t="s">
        <v>63</v>
      </c>
      <c r="K72" s="25"/>
      <c r="L72" s="25"/>
      <c r="M72" s="25"/>
      <c r="O72">
        <f>(I72*21)/100</f>
        <v>0</v>
      </c>
      <c r="P72" t="s">
        <v>27</v>
      </c>
    </row>
    <row r="73" spans="1:16" x14ac:dyDescent="0.2">
      <c r="A73" s="33" t="s">
        <v>64</v>
      </c>
      <c r="E73" s="23" t="s">
        <v>694</v>
      </c>
    </row>
    <row r="74" spans="1:16" x14ac:dyDescent="0.2">
      <c r="A74" s="34" t="s">
        <v>65</v>
      </c>
      <c r="E74" s="35" t="s">
        <v>679</v>
      </c>
    </row>
    <row r="75" spans="1:16" ht="140.25" x14ac:dyDescent="0.2">
      <c r="A75" t="s">
        <v>67</v>
      </c>
      <c r="E75" s="23" t="s">
        <v>691</v>
      </c>
    </row>
    <row r="76" spans="1:16" x14ac:dyDescent="0.2">
      <c r="A76" s="25" t="s">
        <v>58</v>
      </c>
      <c r="B76" s="29">
        <v>18</v>
      </c>
      <c r="C76" s="29" t="s">
        <v>580</v>
      </c>
      <c r="D76" s="25" t="s">
        <v>33</v>
      </c>
      <c r="E76" s="30" t="s">
        <v>581</v>
      </c>
      <c r="F76" s="16" t="s">
        <v>93</v>
      </c>
      <c r="G76" s="31">
        <v>11.85</v>
      </c>
      <c r="H76" s="32"/>
      <c r="I76" s="32">
        <f>ROUND(ROUND(H76,2)*ROUND(G76,4),2)</f>
        <v>0</v>
      </c>
      <c r="J76" s="16" t="s">
        <v>63</v>
      </c>
      <c r="K76" s="25"/>
      <c r="L76" s="25"/>
      <c r="M76" s="25"/>
      <c r="O76">
        <f>(I76*21)/100</f>
        <v>0</v>
      </c>
      <c r="P76" t="s">
        <v>27</v>
      </c>
    </row>
    <row r="77" spans="1:16" x14ac:dyDescent="0.2">
      <c r="A77" s="33" t="s">
        <v>64</v>
      </c>
      <c r="E77" s="23" t="s">
        <v>695</v>
      </c>
    </row>
    <row r="78" spans="1:16" x14ac:dyDescent="0.2">
      <c r="A78" s="34" t="s">
        <v>65</v>
      </c>
      <c r="E78" s="35" t="s">
        <v>696</v>
      </c>
    </row>
    <row r="79" spans="1:16" ht="165.75" x14ac:dyDescent="0.2">
      <c r="A79" t="s">
        <v>67</v>
      </c>
      <c r="E79" s="23" t="s">
        <v>577</v>
      </c>
    </row>
    <row r="80" spans="1:16" ht="25.5" x14ac:dyDescent="0.2">
      <c r="A80" s="25" t="s">
        <v>58</v>
      </c>
      <c r="B80" s="29">
        <v>19</v>
      </c>
      <c r="C80" s="29" t="s">
        <v>697</v>
      </c>
      <c r="D80" s="25" t="s">
        <v>33</v>
      </c>
      <c r="E80" s="30" t="s">
        <v>698</v>
      </c>
      <c r="F80" s="16" t="s">
        <v>93</v>
      </c>
      <c r="G80" s="31">
        <v>2.88</v>
      </c>
      <c r="H80" s="32"/>
      <c r="I80" s="32">
        <f>ROUND(ROUND(H80,2)*ROUND(G80,4),2)</f>
        <v>0</v>
      </c>
      <c r="J80" s="16" t="s">
        <v>63</v>
      </c>
      <c r="K80" s="25"/>
      <c r="L80" s="25"/>
      <c r="M80" s="25"/>
      <c r="O80">
        <f>(I80*21)/100</f>
        <v>0</v>
      </c>
      <c r="P80" t="s">
        <v>27</v>
      </c>
    </row>
    <row r="81" spans="1:18" x14ac:dyDescent="0.2">
      <c r="A81" s="33" t="s">
        <v>64</v>
      </c>
      <c r="E81" s="23" t="s">
        <v>699</v>
      </c>
    </row>
    <row r="82" spans="1:18" x14ac:dyDescent="0.2">
      <c r="A82" s="34" t="s">
        <v>65</v>
      </c>
      <c r="E82" s="35" t="s">
        <v>700</v>
      </c>
    </row>
    <row r="83" spans="1:18" ht="165.75" x14ac:dyDescent="0.2">
      <c r="A83" t="s">
        <v>67</v>
      </c>
      <c r="E83" s="23" t="s">
        <v>577</v>
      </c>
    </row>
    <row r="84" spans="1:18" x14ac:dyDescent="0.2">
      <c r="A84" s="25" t="s">
        <v>58</v>
      </c>
      <c r="B84" s="29">
        <v>20</v>
      </c>
      <c r="C84" s="29" t="s">
        <v>701</v>
      </c>
      <c r="D84" s="25" t="s">
        <v>33</v>
      </c>
      <c r="E84" s="30" t="s">
        <v>702</v>
      </c>
      <c r="F84" s="16" t="s">
        <v>85</v>
      </c>
      <c r="G84" s="31">
        <v>16.2</v>
      </c>
      <c r="H84" s="32"/>
      <c r="I84" s="32">
        <f>ROUND(ROUND(H84,2)*ROUND(G84,4),2)</f>
        <v>0</v>
      </c>
      <c r="J84" s="16" t="s">
        <v>63</v>
      </c>
      <c r="K84" s="25"/>
      <c r="L84" s="25"/>
      <c r="M84" s="25"/>
      <c r="O84">
        <f>(I84*21)/100</f>
        <v>0</v>
      </c>
      <c r="P84" t="s">
        <v>27</v>
      </c>
    </row>
    <row r="85" spans="1:18" x14ac:dyDescent="0.2">
      <c r="A85" s="33" t="s">
        <v>64</v>
      </c>
      <c r="E85" s="23" t="s">
        <v>703</v>
      </c>
    </row>
    <row r="86" spans="1:18" x14ac:dyDescent="0.2">
      <c r="A86" s="34" t="s">
        <v>65</v>
      </c>
      <c r="E86" s="35" t="s">
        <v>704</v>
      </c>
    </row>
    <row r="87" spans="1:18" ht="38.25" x14ac:dyDescent="0.2">
      <c r="A87" t="s">
        <v>67</v>
      </c>
      <c r="E87" s="23" t="s">
        <v>705</v>
      </c>
    </row>
    <row r="88" spans="1:18" ht="12.75" customHeight="1" x14ac:dyDescent="0.2">
      <c r="A88" t="s">
        <v>56</v>
      </c>
      <c r="C88" s="36" t="s">
        <v>82</v>
      </c>
      <c r="E88" s="27" t="s">
        <v>452</v>
      </c>
      <c r="I88" s="37">
        <f>0+Q88</f>
        <v>0</v>
      </c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25" t="s">
        <v>58</v>
      </c>
      <c r="B89" s="29">
        <v>21</v>
      </c>
      <c r="C89" s="29" t="s">
        <v>453</v>
      </c>
      <c r="D89" s="25" t="s">
        <v>33</v>
      </c>
      <c r="E89" s="30" t="s">
        <v>454</v>
      </c>
      <c r="F89" s="16" t="s">
        <v>85</v>
      </c>
      <c r="G89" s="31">
        <v>12</v>
      </c>
      <c r="H89" s="32"/>
      <c r="I89" s="32">
        <f>ROUND(ROUND(H89,2)*ROUND(G89,4),2)</f>
        <v>0</v>
      </c>
      <c r="J89" s="16" t="s">
        <v>63</v>
      </c>
      <c r="K89" s="25"/>
      <c r="L89" s="25"/>
      <c r="M89" s="25"/>
      <c r="O89">
        <f>(I89*21)/100</f>
        <v>0</v>
      </c>
      <c r="P89" t="s">
        <v>27</v>
      </c>
    </row>
    <row r="90" spans="1:18" x14ac:dyDescent="0.2">
      <c r="A90" s="33" t="s">
        <v>64</v>
      </c>
      <c r="E90" s="23" t="s">
        <v>455</v>
      </c>
    </row>
    <row r="91" spans="1:18" x14ac:dyDescent="0.2">
      <c r="A91" s="34" t="s">
        <v>65</v>
      </c>
      <c r="E91" s="35" t="s">
        <v>706</v>
      </c>
    </row>
    <row r="92" spans="1:18" ht="255" x14ac:dyDescent="0.2">
      <c r="A92" t="s">
        <v>67</v>
      </c>
      <c r="E92" s="23" t="s">
        <v>457</v>
      </c>
    </row>
    <row r="93" spans="1:18" ht="12.75" customHeight="1" x14ac:dyDescent="0.2">
      <c r="A93" t="s">
        <v>56</v>
      </c>
      <c r="C93" s="36" t="s">
        <v>43</v>
      </c>
      <c r="E93" s="27" t="s">
        <v>603</v>
      </c>
      <c r="I93" s="37">
        <f>0+Q93</f>
        <v>0</v>
      </c>
      <c r="O93">
        <f>0+R93</f>
        <v>0</v>
      </c>
      <c r="Q93">
        <f>0+I94+I98+I102+I106+I110+I114+I118</f>
        <v>0</v>
      </c>
      <c r="R93">
        <f>0+O94+O98+O102+O106+O110+O114+O118</f>
        <v>0</v>
      </c>
    </row>
    <row r="94" spans="1:18" x14ac:dyDescent="0.2">
      <c r="A94" s="25" t="s">
        <v>58</v>
      </c>
      <c r="B94" s="29" t="s">
        <v>138</v>
      </c>
      <c r="C94" s="29" t="s">
        <v>707</v>
      </c>
      <c r="D94" s="25" t="s">
        <v>33</v>
      </c>
      <c r="E94" s="30" t="s">
        <v>708</v>
      </c>
      <c r="F94" s="16" t="s">
        <v>85</v>
      </c>
      <c r="G94" s="31">
        <v>24</v>
      </c>
      <c r="H94" s="32"/>
      <c r="I94" s="32">
        <f>ROUND(ROUND(H94,2)*ROUND(G94,4),2)</f>
        <v>0</v>
      </c>
      <c r="J94" s="16" t="s">
        <v>63</v>
      </c>
      <c r="K94" s="25"/>
      <c r="L94" s="25"/>
      <c r="M94" s="25"/>
      <c r="O94">
        <f>(I94*21)/100</f>
        <v>0</v>
      </c>
      <c r="P94" t="s">
        <v>27</v>
      </c>
    </row>
    <row r="95" spans="1:18" x14ac:dyDescent="0.2">
      <c r="A95" s="33" t="s">
        <v>64</v>
      </c>
      <c r="E95" s="23" t="s">
        <v>666</v>
      </c>
    </row>
    <row r="96" spans="1:18" x14ac:dyDescent="0.2">
      <c r="A96" s="34" t="s">
        <v>65</v>
      </c>
      <c r="E96" s="35" t="s">
        <v>709</v>
      </c>
    </row>
    <row r="97" spans="1:16" ht="51" x14ac:dyDescent="0.2">
      <c r="A97" t="s">
        <v>67</v>
      </c>
      <c r="E97" s="23" t="s">
        <v>608</v>
      </c>
    </row>
    <row r="98" spans="1:16" x14ac:dyDescent="0.2">
      <c r="A98" s="25" t="s">
        <v>58</v>
      </c>
      <c r="B98" s="29">
        <v>23</v>
      </c>
      <c r="C98" s="29" t="s">
        <v>710</v>
      </c>
      <c r="D98" s="25" t="s">
        <v>33</v>
      </c>
      <c r="E98" s="30" t="s">
        <v>711</v>
      </c>
      <c r="F98" s="16" t="s">
        <v>85</v>
      </c>
      <c r="G98" s="31">
        <v>17.5</v>
      </c>
      <c r="H98" s="32"/>
      <c r="I98" s="32">
        <f>ROUND(ROUND(H98,2)*ROUND(G98,4),2)</f>
        <v>0</v>
      </c>
      <c r="J98" s="16" t="s">
        <v>63</v>
      </c>
      <c r="K98" s="25"/>
      <c r="L98" s="25"/>
      <c r="M98" s="25"/>
      <c r="O98">
        <f>(I98*21)/100</f>
        <v>0</v>
      </c>
      <c r="P98" t="s">
        <v>27</v>
      </c>
    </row>
    <row r="99" spans="1:16" x14ac:dyDescent="0.2">
      <c r="A99" s="33" t="s">
        <v>64</v>
      </c>
      <c r="E99" s="23" t="s">
        <v>666</v>
      </c>
    </row>
    <row r="100" spans="1:16" x14ac:dyDescent="0.2">
      <c r="A100" s="34" t="s">
        <v>65</v>
      </c>
      <c r="E100" s="35" t="s">
        <v>712</v>
      </c>
    </row>
    <row r="101" spans="1:16" ht="51" x14ac:dyDescent="0.2">
      <c r="A101" t="s">
        <v>67</v>
      </c>
      <c r="E101" s="23" t="s">
        <v>608</v>
      </c>
    </row>
    <row r="102" spans="1:16" x14ac:dyDescent="0.2">
      <c r="A102" s="25" t="s">
        <v>58</v>
      </c>
      <c r="B102" s="29">
        <v>24</v>
      </c>
      <c r="C102" s="29" t="s">
        <v>713</v>
      </c>
      <c r="D102" s="25" t="s">
        <v>33</v>
      </c>
      <c r="E102" s="30" t="s">
        <v>714</v>
      </c>
      <c r="F102" s="16" t="s">
        <v>93</v>
      </c>
      <c r="G102" s="31">
        <v>39</v>
      </c>
      <c r="H102" s="32"/>
      <c r="I102" s="32">
        <f>ROUND(ROUND(H102,2)*ROUND(G102,4),2)</f>
        <v>0</v>
      </c>
      <c r="J102" s="16" t="s">
        <v>63</v>
      </c>
      <c r="K102" s="25"/>
      <c r="L102" s="25"/>
      <c r="M102" s="25"/>
      <c r="O102">
        <f>(I102*21)/100</f>
        <v>0</v>
      </c>
      <c r="P102" t="s">
        <v>27</v>
      </c>
    </row>
    <row r="103" spans="1:16" x14ac:dyDescent="0.2">
      <c r="A103" s="33" t="s">
        <v>64</v>
      </c>
      <c r="E103" s="23" t="s">
        <v>715</v>
      </c>
    </row>
    <row r="104" spans="1:16" x14ac:dyDescent="0.2">
      <c r="A104" s="34" t="s">
        <v>65</v>
      </c>
      <c r="E104" s="35" t="s">
        <v>716</v>
      </c>
    </row>
    <row r="105" spans="1:16" ht="267.75" x14ac:dyDescent="0.2">
      <c r="A105" t="s">
        <v>67</v>
      </c>
      <c r="E105" s="23" t="s">
        <v>717</v>
      </c>
    </row>
    <row r="106" spans="1:16" ht="25.5" x14ac:dyDescent="0.2">
      <c r="A106" s="25" t="s">
        <v>58</v>
      </c>
      <c r="B106" s="29">
        <v>25</v>
      </c>
      <c r="C106" s="29" t="s">
        <v>633</v>
      </c>
      <c r="D106" s="25" t="s">
        <v>33</v>
      </c>
      <c r="E106" s="30" t="s">
        <v>634</v>
      </c>
      <c r="F106" s="16" t="s">
        <v>85</v>
      </c>
      <c r="G106" s="31">
        <v>7.6</v>
      </c>
      <c r="H106" s="32"/>
      <c r="I106" s="32">
        <f>ROUND(ROUND(H106,2)*ROUND(G106,4),2)</f>
        <v>0</v>
      </c>
      <c r="J106" s="16" t="s">
        <v>63</v>
      </c>
      <c r="K106" s="25"/>
      <c r="L106" s="25"/>
      <c r="M106" s="25"/>
      <c r="O106">
        <f>(I106*21)/100</f>
        <v>0</v>
      </c>
      <c r="P106" t="s">
        <v>27</v>
      </c>
    </row>
    <row r="107" spans="1:16" x14ac:dyDescent="0.2">
      <c r="A107" s="33" t="s">
        <v>64</v>
      </c>
      <c r="E107" s="23" t="s">
        <v>718</v>
      </c>
    </row>
    <row r="108" spans="1:16" ht="25.5" x14ac:dyDescent="0.2">
      <c r="A108" s="34" t="s">
        <v>65</v>
      </c>
      <c r="E108" s="35" t="s">
        <v>719</v>
      </c>
    </row>
    <row r="109" spans="1:16" ht="89.25" x14ac:dyDescent="0.2">
      <c r="A109" t="s">
        <v>67</v>
      </c>
      <c r="E109" s="23" t="s">
        <v>636</v>
      </c>
    </row>
    <row r="110" spans="1:16" x14ac:dyDescent="0.2">
      <c r="A110" s="25" t="s">
        <v>58</v>
      </c>
      <c r="B110" s="29" t="s">
        <v>150</v>
      </c>
      <c r="C110" s="29" t="s">
        <v>720</v>
      </c>
      <c r="D110" s="25" t="s">
        <v>33</v>
      </c>
      <c r="E110" s="30" t="s">
        <v>721</v>
      </c>
      <c r="F110" s="16" t="s">
        <v>93</v>
      </c>
      <c r="G110" s="31">
        <v>20</v>
      </c>
      <c r="H110" s="32"/>
      <c r="I110" s="32">
        <f>ROUND(ROUND(H110,2)*ROUND(G110,4),2)</f>
        <v>0</v>
      </c>
      <c r="J110" s="16" t="s">
        <v>63</v>
      </c>
      <c r="K110" s="25"/>
      <c r="L110" s="25"/>
      <c r="M110" s="25"/>
      <c r="O110">
        <f>(I110*21)/100</f>
        <v>0</v>
      </c>
      <c r="P110" t="s">
        <v>27</v>
      </c>
    </row>
    <row r="111" spans="1:16" x14ac:dyDescent="0.2">
      <c r="A111" s="33" t="s">
        <v>64</v>
      </c>
      <c r="E111" s="23" t="s">
        <v>722</v>
      </c>
    </row>
    <row r="112" spans="1:16" x14ac:dyDescent="0.2">
      <c r="A112" s="34" t="s">
        <v>65</v>
      </c>
      <c r="E112" s="35" t="s">
        <v>723</v>
      </c>
    </row>
    <row r="113" spans="1:16" ht="178.5" x14ac:dyDescent="0.2">
      <c r="A113" t="s">
        <v>67</v>
      </c>
      <c r="E113" s="23" t="s">
        <v>724</v>
      </c>
    </row>
    <row r="114" spans="1:16" ht="25.5" x14ac:dyDescent="0.2">
      <c r="A114" s="25" t="s">
        <v>58</v>
      </c>
      <c r="B114" s="29">
        <v>27</v>
      </c>
      <c r="C114" s="29" t="s">
        <v>725</v>
      </c>
      <c r="D114" s="25" t="s">
        <v>33</v>
      </c>
      <c r="E114" s="30" t="s">
        <v>726</v>
      </c>
      <c r="F114" s="16" t="s">
        <v>493</v>
      </c>
      <c r="G114" s="31">
        <v>80</v>
      </c>
      <c r="H114" s="32"/>
      <c r="I114" s="32">
        <f>ROUND(ROUND(H114,2)*ROUND(G114,4),2)</f>
        <v>0</v>
      </c>
      <c r="J114" s="16" t="s">
        <v>63</v>
      </c>
      <c r="K114" s="25"/>
      <c r="L114" s="25"/>
      <c r="M114" s="25"/>
      <c r="O114">
        <f>(I114*21)/100</f>
        <v>0</v>
      </c>
      <c r="P114" t="s">
        <v>27</v>
      </c>
    </row>
    <row r="115" spans="1:16" x14ac:dyDescent="0.2">
      <c r="A115" s="33" t="s">
        <v>64</v>
      </c>
      <c r="E115" s="23" t="s">
        <v>727</v>
      </c>
    </row>
    <row r="116" spans="1:16" x14ac:dyDescent="0.2">
      <c r="A116" s="34" t="s">
        <v>65</v>
      </c>
      <c r="E116" s="35" t="s">
        <v>728</v>
      </c>
    </row>
    <row r="117" spans="1:16" ht="127.5" x14ac:dyDescent="0.2">
      <c r="A117" t="s">
        <v>67</v>
      </c>
      <c r="E117" s="23" t="s">
        <v>729</v>
      </c>
    </row>
    <row r="118" spans="1:16" x14ac:dyDescent="0.2">
      <c r="A118" s="25" t="s">
        <v>58</v>
      </c>
      <c r="B118" s="29">
        <v>28</v>
      </c>
      <c r="C118" s="29" t="s">
        <v>280</v>
      </c>
      <c r="D118" s="25" t="s">
        <v>33</v>
      </c>
      <c r="E118" s="30" t="s">
        <v>730</v>
      </c>
      <c r="F118" s="16" t="s">
        <v>85</v>
      </c>
      <c r="G118" s="31">
        <v>6</v>
      </c>
      <c r="H118" s="32"/>
      <c r="I118" s="32">
        <f>ROUND(ROUND(H118,2)*ROUND(G118,4),2)</f>
        <v>0</v>
      </c>
      <c r="J118" s="16" t="s">
        <v>613</v>
      </c>
      <c r="K118" s="25"/>
      <c r="L118" s="25"/>
      <c r="M118" s="25"/>
      <c r="O118">
        <f>(I118*21)/100</f>
        <v>0</v>
      </c>
      <c r="P118" t="s">
        <v>27</v>
      </c>
    </row>
    <row r="119" spans="1:16" x14ac:dyDescent="0.2">
      <c r="A119" s="33" t="s">
        <v>64</v>
      </c>
      <c r="E119" s="23" t="s">
        <v>731</v>
      </c>
    </row>
    <row r="120" spans="1:16" x14ac:dyDescent="0.2">
      <c r="A120" s="34" t="s">
        <v>65</v>
      </c>
      <c r="E120" s="35" t="s">
        <v>732</v>
      </c>
    </row>
    <row r="121" spans="1:16" ht="25.5" x14ac:dyDescent="0.2">
      <c r="A121" t="s">
        <v>67</v>
      </c>
      <c r="E121" s="23" t="s">
        <v>733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88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0+O9+O26+O35+O72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736</v>
      </c>
      <c r="I3" s="32">
        <f>0+I9+I26+I35+I72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734</v>
      </c>
      <c r="D4" s="8"/>
      <c r="E4" s="4" t="s">
        <v>735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736</v>
      </c>
      <c r="D5" s="8"/>
      <c r="E5" s="2" t="s">
        <v>737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33</v>
      </c>
      <c r="E9" s="27" t="s">
        <v>374</v>
      </c>
      <c r="I9" s="28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25" t="s">
        <v>58</v>
      </c>
      <c r="B10" s="29">
        <v>1</v>
      </c>
      <c r="C10" s="29" t="s">
        <v>655</v>
      </c>
      <c r="D10" s="25" t="s">
        <v>33</v>
      </c>
      <c r="E10" s="30" t="s">
        <v>656</v>
      </c>
      <c r="F10" s="16" t="s">
        <v>78</v>
      </c>
      <c r="G10" s="31">
        <v>18.585000000000001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657</v>
      </c>
    </row>
    <row r="12" spans="1:18" x14ac:dyDescent="0.2">
      <c r="A12" s="34" t="s">
        <v>65</v>
      </c>
      <c r="E12" s="35" t="s">
        <v>739</v>
      </c>
    </row>
    <row r="13" spans="1:18" ht="63.75" x14ac:dyDescent="0.2">
      <c r="A13" t="s">
        <v>67</v>
      </c>
      <c r="E13" s="23" t="s">
        <v>659</v>
      </c>
    </row>
    <row r="14" spans="1:18" x14ac:dyDescent="0.2">
      <c r="A14" s="25" t="s">
        <v>58</v>
      </c>
      <c r="B14" s="29">
        <v>2</v>
      </c>
      <c r="C14" s="29" t="s">
        <v>375</v>
      </c>
      <c r="D14" s="25" t="s">
        <v>33</v>
      </c>
      <c r="E14" s="30" t="s">
        <v>376</v>
      </c>
      <c r="F14" s="16" t="s">
        <v>78</v>
      </c>
      <c r="G14" s="31">
        <v>25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353</v>
      </c>
    </row>
    <row r="16" spans="1:18" x14ac:dyDescent="0.2">
      <c r="A16" s="34" t="s">
        <v>65</v>
      </c>
      <c r="E16" s="35" t="s">
        <v>740</v>
      </c>
    </row>
    <row r="17" spans="1:18" ht="369.75" x14ac:dyDescent="0.2">
      <c r="A17" t="s">
        <v>67</v>
      </c>
      <c r="E17" s="23" t="s">
        <v>378</v>
      </c>
    </row>
    <row r="18" spans="1:18" x14ac:dyDescent="0.2">
      <c r="A18" s="25" t="s">
        <v>58</v>
      </c>
      <c r="B18" s="29">
        <v>3</v>
      </c>
      <c r="C18" s="29" t="s">
        <v>392</v>
      </c>
      <c r="D18" s="25" t="s">
        <v>33</v>
      </c>
      <c r="E18" s="30" t="s">
        <v>393</v>
      </c>
      <c r="F18" s="16" t="s">
        <v>93</v>
      </c>
      <c r="G18" s="31">
        <v>106</v>
      </c>
      <c r="H18" s="32"/>
      <c r="I18" s="32">
        <f>ROUND(ROUND(H18,2)*ROUND(G18,4),2)</f>
        <v>0</v>
      </c>
      <c r="J18" s="16" t="s">
        <v>63</v>
      </c>
      <c r="K18" s="25"/>
      <c r="L18" s="25"/>
      <c r="M18" s="25"/>
      <c r="O18">
        <f>(I18*21)/100</f>
        <v>0</v>
      </c>
      <c r="P18" t="s">
        <v>27</v>
      </c>
    </row>
    <row r="19" spans="1:18" x14ac:dyDescent="0.2">
      <c r="A19" s="33" t="s">
        <v>64</v>
      </c>
      <c r="E19" s="23" t="s">
        <v>394</v>
      </c>
    </row>
    <row r="20" spans="1:18" x14ac:dyDescent="0.2">
      <c r="A20" s="34" t="s">
        <v>65</v>
      </c>
      <c r="E20" s="35" t="s">
        <v>741</v>
      </c>
    </row>
    <row r="21" spans="1:18" ht="25.5" x14ac:dyDescent="0.2">
      <c r="A21" t="s">
        <v>67</v>
      </c>
      <c r="E21" s="23" t="s">
        <v>396</v>
      </c>
    </row>
    <row r="22" spans="1:18" x14ac:dyDescent="0.2">
      <c r="A22" s="25" t="s">
        <v>58</v>
      </c>
      <c r="B22" s="29">
        <v>4</v>
      </c>
      <c r="C22" s="29" t="s">
        <v>664</v>
      </c>
      <c r="D22" s="25" t="s">
        <v>33</v>
      </c>
      <c r="E22" s="30" t="s">
        <v>665</v>
      </c>
      <c r="F22" s="16" t="s">
        <v>93</v>
      </c>
      <c r="G22" s="31">
        <v>32.4</v>
      </c>
      <c r="H22" s="32"/>
      <c r="I22" s="32">
        <f>ROUND(ROUND(H22,2)*ROUND(G22,4),2)</f>
        <v>0</v>
      </c>
      <c r="J22" s="16" t="s">
        <v>63</v>
      </c>
      <c r="K22" s="25"/>
      <c r="L22" s="25"/>
      <c r="M22" s="25"/>
      <c r="O22">
        <f>(I22*21)/100</f>
        <v>0</v>
      </c>
      <c r="P22" t="s">
        <v>27</v>
      </c>
    </row>
    <row r="23" spans="1:18" x14ac:dyDescent="0.2">
      <c r="A23" s="33" t="s">
        <v>64</v>
      </c>
      <c r="E23" s="23" t="s">
        <v>666</v>
      </c>
    </row>
    <row r="24" spans="1:18" x14ac:dyDescent="0.2">
      <c r="A24" s="34" t="s">
        <v>65</v>
      </c>
      <c r="E24" s="35" t="s">
        <v>742</v>
      </c>
    </row>
    <row r="25" spans="1:18" ht="25.5" x14ac:dyDescent="0.2">
      <c r="A25" t="s">
        <v>67</v>
      </c>
      <c r="E25" s="23" t="s">
        <v>668</v>
      </c>
    </row>
    <row r="26" spans="1:18" ht="12.75" customHeight="1" x14ac:dyDescent="0.2">
      <c r="A26" t="s">
        <v>56</v>
      </c>
      <c r="C26" s="36" t="s">
        <v>27</v>
      </c>
      <c r="E26" s="27" t="s">
        <v>523</v>
      </c>
      <c r="I26" s="37">
        <f>0+Q26</f>
        <v>0</v>
      </c>
      <c r="O26">
        <f>0+R26</f>
        <v>0</v>
      </c>
      <c r="Q26">
        <f>0+I27+I31</f>
        <v>0</v>
      </c>
      <c r="R26">
        <f>0+O27+O31</f>
        <v>0</v>
      </c>
    </row>
    <row r="27" spans="1:18" ht="25.5" x14ac:dyDescent="0.2">
      <c r="A27" s="25" t="s">
        <v>58</v>
      </c>
      <c r="B27" s="29" t="s">
        <v>38</v>
      </c>
      <c r="C27" s="29" t="s">
        <v>647</v>
      </c>
      <c r="D27" s="25" t="s">
        <v>33</v>
      </c>
      <c r="E27" s="30" t="s">
        <v>648</v>
      </c>
      <c r="F27" s="16" t="s">
        <v>62</v>
      </c>
      <c r="G27" s="31">
        <v>9.0860000000000003</v>
      </c>
      <c r="H27" s="32"/>
      <c r="I27" s="32">
        <f>ROUND(ROUND(H27,2)*ROUND(G27,4),2)</f>
        <v>0</v>
      </c>
      <c r="J27" s="16" t="s">
        <v>63</v>
      </c>
      <c r="K27" s="25"/>
      <c r="L27" s="25"/>
      <c r="M27" s="25"/>
      <c r="O27">
        <f>(I27*21)/100</f>
        <v>0</v>
      </c>
      <c r="P27" t="s">
        <v>27</v>
      </c>
    </row>
    <row r="28" spans="1:18" x14ac:dyDescent="0.2">
      <c r="A28" s="33" t="s">
        <v>64</v>
      </c>
      <c r="E28" s="23" t="s">
        <v>743</v>
      </c>
    </row>
    <row r="29" spans="1:18" x14ac:dyDescent="0.2">
      <c r="A29" s="34" t="s">
        <v>65</v>
      </c>
      <c r="E29" s="35" t="s">
        <v>744</v>
      </c>
    </row>
    <row r="30" spans="1:18" ht="140.25" x14ac:dyDescent="0.2">
      <c r="A30" t="s">
        <v>67</v>
      </c>
      <c r="E30" s="23" t="s">
        <v>68</v>
      </c>
    </row>
    <row r="31" spans="1:18" ht="25.5" x14ac:dyDescent="0.2">
      <c r="A31" s="25" t="s">
        <v>58</v>
      </c>
      <c r="B31" s="29" t="s">
        <v>40</v>
      </c>
      <c r="C31" s="29" t="s">
        <v>651</v>
      </c>
      <c r="D31" s="25" t="s">
        <v>33</v>
      </c>
      <c r="E31" s="30" t="s">
        <v>652</v>
      </c>
      <c r="F31" s="16" t="s">
        <v>62</v>
      </c>
      <c r="G31" s="31">
        <v>26.018999999999998</v>
      </c>
      <c r="H31" s="32"/>
      <c r="I31" s="32">
        <f>ROUND(ROUND(H31,2)*ROUND(G31,4),2)</f>
        <v>0</v>
      </c>
      <c r="J31" s="16" t="s">
        <v>63</v>
      </c>
      <c r="K31" s="25"/>
      <c r="L31" s="25"/>
      <c r="M31" s="25"/>
      <c r="O31">
        <f>(I31*21)/100</f>
        <v>0</v>
      </c>
      <c r="P31" t="s">
        <v>27</v>
      </c>
    </row>
    <row r="32" spans="1:18" x14ac:dyDescent="0.2">
      <c r="A32" s="33" t="s">
        <v>64</v>
      </c>
      <c r="E32" s="23" t="s">
        <v>653</v>
      </c>
    </row>
    <row r="33" spans="1:18" x14ac:dyDescent="0.2">
      <c r="A33" s="34" t="s">
        <v>65</v>
      </c>
      <c r="E33" s="35" t="s">
        <v>745</v>
      </c>
    </row>
    <row r="34" spans="1:18" ht="140.25" x14ac:dyDescent="0.2">
      <c r="A34" t="s">
        <v>67</v>
      </c>
      <c r="E34" s="23" t="s">
        <v>68</v>
      </c>
    </row>
    <row r="35" spans="1:18" ht="12.75" customHeight="1" x14ac:dyDescent="0.2">
      <c r="A35" t="s">
        <v>56</v>
      </c>
      <c r="C35" s="36" t="s">
        <v>38</v>
      </c>
      <c r="E35" s="27" t="s">
        <v>405</v>
      </c>
      <c r="I35" s="37">
        <f>0+Q35</f>
        <v>0</v>
      </c>
      <c r="O35">
        <f>0+R35</f>
        <v>0</v>
      </c>
      <c r="Q35">
        <f>0+I36+I40+I44+I48+I52+I56+I60+I64+I68</f>
        <v>0</v>
      </c>
      <c r="R35">
        <f>0+O36+O40+O44+O48+O52+O56+O60+O64+O68</f>
        <v>0</v>
      </c>
    </row>
    <row r="36" spans="1:18" ht="25.5" x14ac:dyDescent="0.2">
      <c r="A36" s="25" t="s">
        <v>58</v>
      </c>
      <c r="B36" s="29">
        <v>7</v>
      </c>
      <c r="C36" s="29" t="s">
        <v>676</v>
      </c>
      <c r="D36" s="25" t="s">
        <v>33</v>
      </c>
      <c r="E36" s="30" t="s">
        <v>677</v>
      </c>
      <c r="F36" s="16" t="s">
        <v>93</v>
      </c>
      <c r="G36" s="31">
        <v>31.64</v>
      </c>
      <c r="H36" s="32"/>
      <c r="I36" s="32">
        <f>ROUND(ROUND(H36,2)*ROUND(G36,4),2)</f>
        <v>0</v>
      </c>
      <c r="J36" s="16" t="s">
        <v>63</v>
      </c>
      <c r="K36" s="25"/>
      <c r="L36" s="25"/>
      <c r="M36" s="25"/>
      <c r="O36">
        <f>(I36*21)/100</f>
        <v>0</v>
      </c>
      <c r="P36" t="s">
        <v>27</v>
      </c>
    </row>
    <row r="37" spans="1:18" x14ac:dyDescent="0.2">
      <c r="A37" s="33" t="s">
        <v>64</v>
      </c>
      <c r="E37" s="23" t="s">
        <v>678</v>
      </c>
    </row>
    <row r="38" spans="1:18" x14ac:dyDescent="0.2">
      <c r="A38" s="34" t="s">
        <v>65</v>
      </c>
      <c r="E38" s="35" t="s">
        <v>746</v>
      </c>
    </row>
    <row r="39" spans="1:18" ht="51" x14ac:dyDescent="0.2">
      <c r="A39" t="s">
        <v>67</v>
      </c>
      <c r="E39" s="23" t="s">
        <v>568</v>
      </c>
    </row>
    <row r="40" spans="1:18" x14ac:dyDescent="0.2">
      <c r="A40" s="25" t="s">
        <v>58</v>
      </c>
      <c r="B40" s="29">
        <v>8</v>
      </c>
      <c r="C40" s="29" t="s">
        <v>569</v>
      </c>
      <c r="D40" s="25" t="s">
        <v>33</v>
      </c>
      <c r="E40" s="30" t="s">
        <v>570</v>
      </c>
      <c r="F40" s="16" t="s">
        <v>93</v>
      </c>
      <c r="G40" s="31">
        <v>31.64</v>
      </c>
      <c r="H40" s="32"/>
      <c r="I40" s="32">
        <f>ROUND(ROUND(H40,2)*ROUND(G40,4),2)</f>
        <v>0</v>
      </c>
      <c r="J40" s="16" t="s">
        <v>63</v>
      </c>
      <c r="K40" s="25"/>
      <c r="L40" s="25"/>
      <c r="M40" s="25"/>
      <c r="O40">
        <f>(I40*21)/100</f>
        <v>0</v>
      </c>
      <c r="P40" t="s">
        <v>27</v>
      </c>
    </row>
    <row r="41" spans="1:18" x14ac:dyDescent="0.2">
      <c r="A41" s="33" t="s">
        <v>64</v>
      </c>
      <c r="E41" s="23" t="s">
        <v>680</v>
      </c>
    </row>
    <row r="42" spans="1:18" x14ac:dyDescent="0.2">
      <c r="A42" s="34" t="s">
        <v>65</v>
      </c>
      <c r="E42" s="35" t="s">
        <v>66</v>
      </c>
    </row>
    <row r="43" spans="1:18" ht="51" x14ac:dyDescent="0.2">
      <c r="A43" t="s">
        <v>67</v>
      </c>
      <c r="E43" s="23" t="s">
        <v>568</v>
      </c>
    </row>
    <row r="44" spans="1:18" x14ac:dyDescent="0.2">
      <c r="A44" s="25" t="s">
        <v>58</v>
      </c>
      <c r="B44" s="29" t="s">
        <v>43</v>
      </c>
      <c r="C44" s="29" t="s">
        <v>681</v>
      </c>
      <c r="D44" s="25" t="s">
        <v>33</v>
      </c>
      <c r="E44" s="30" t="s">
        <v>682</v>
      </c>
      <c r="F44" s="16" t="s">
        <v>93</v>
      </c>
      <c r="G44" s="31">
        <v>31.64</v>
      </c>
      <c r="H44" s="32"/>
      <c r="I44" s="32">
        <f>ROUND(ROUND(H44,2)*ROUND(G44,4),2)</f>
        <v>0</v>
      </c>
      <c r="J44" s="16" t="s">
        <v>63</v>
      </c>
      <c r="K44" s="25"/>
      <c r="L44" s="25"/>
      <c r="M44" s="25"/>
      <c r="O44">
        <f>(I44*21)/100</f>
        <v>0</v>
      </c>
      <c r="P44" t="s">
        <v>27</v>
      </c>
    </row>
    <row r="45" spans="1:18" x14ac:dyDescent="0.2">
      <c r="A45" s="33" t="s">
        <v>64</v>
      </c>
      <c r="E45" s="23" t="s">
        <v>683</v>
      </c>
    </row>
    <row r="46" spans="1:18" x14ac:dyDescent="0.2">
      <c r="A46" s="34" t="s">
        <v>65</v>
      </c>
      <c r="E46" s="35" t="s">
        <v>746</v>
      </c>
    </row>
    <row r="47" spans="1:18" ht="51" x14ac:dyDescent="0.2">
      <c r="A47" t="s">
        <v>67</v>
      </c>
      <c r="E47" s="23" t="s">
        <v>684</v>
      </c>
    </row>
    <row r="48" spans="1:18" x14ac:dyDescent="0.2">
      <c r="A48" s="25" t="s">
        <v>58</v>
      </c>
      <c r="B48" s="29">
        <v>10</v>
      </c>
      <c r="C48" s="29" t="s">
        <v>685</v>
      </c>
      <c r="D48" s="25" t="s">
        <v>33</v>
      </c>
      <c r="E48" s="30" t="s">
        <v>686</v>
      </c>
      <c r="F48" s="16" t="s">
        <v>93</v>
      </c>
      <c r="G48" s="31">
        <v>31.64</v>
      </c>
      <c r="H48" s="32"/>
      <c r="I48" s="32">
        <f>ROUND(ROUND(H48,2)*ROUND(G48,4),2)</f>
        <v>0</v>
      </c>
      <c r="J48" s="16" t="s">
        <v>63</v>
      </c>
      <c r="K48" s="25"/>
      <c r="L48" s="25"/>
      <c r="M48" s="25"/>
      <c r="O48">
        <f>(I48*21)/100</f>
        <v>0</v>
      </c>
      <c r="P48" t="s">
        <v>27</v>
      </c>
    </row>
    <row r="49" spans="1:16" x14ac:dyDescent="0.2">
      <c r="A49" s="33" t="s">
        <v>64</v>
      </c>
      <c r="E49" s="23" t="s">
        <v>687</v>
      </c>
    </row>
    <row r="50" spans="1:16" x14ac:dyDescent="0.2">
      <c r="A50" s="34" t="s">
        <v>65</v>
      </c>
      <c r="E50" s="35" t="s">
        <v>746</v>
      </c>
    </row>
    <row r="51" spans="1:16" ht="51" x14ac:dyDescent="0.2">
      <c r="A51" t="s">
        <v>67</v>
      </c>
      <c r="E51" s="23" t="s">
        <v>684</v>
      </c>
    </row>
    <row r="52" spans="1:16" x14ac:dyDescent="0.2">
      <c r="A52" s="25" t="s">
        <v>58</v>
      </c>
      <c r="B52" s="29">
        <v>11</v>
      </c>
      <c r="C52" s="29" t="s">
        <v>688</v>
      </c>
      <c r="D52" s="25" t="s">
        <v>33</v>
      </c>
      <c r="E52" s="30" t="s">
        <v>689</v>
      </c>
      <c r="F52" s="16" t="s">
        <v>93</v>
      </c>
      <c r="G52" s="31">
        <v>31.64</v>
      </c>
      <c r="H52" s="32"/>
      <c r="I52" s="32">
        <f>ROUND(ROUND(H52,2)*ROUND(G52,4),2)</f>
        <v>0</v>
      </c>
      <c r="J52" s="16" t="s">
        <v>63</v>
      </c>
      <c r="K52" s="25"/>
      <c r="L52" s="25"/>
      <c r="M52" s="25"/>
      <c r="O52">
        <f>(I52*21)/100</f>
        <v>0</v>
      </c>
      <c r="P52" t="s">
        <v>27</v>
      </c>
    </row>
    <row r="53" spans="1:16" x14ac:dyDescent="0.2">
      <c r="A53" s="33" t="s">
        <v>64</v>
      </c>
      <c r="E53" s="23" t="s">
        <v>690</v>
      </c>
    </row>
    <row r="54" spans="1:16" x14ac:dyDescent="0.2">
      <c r="A54" s="34" t="s">
        <v>65</v>
      </c>
      <c r="E54" s="35" t="s">
        <v>746</v>
      </c>
    </row>
    <row r="55" spans="1:16" ht="140.25" x14ac:dyDescent="0.2">
      <c r="A55" t="s">
        <v>67</v>
      </c>
      <c r="E55" s="23" t="s">
        <v>691</v>
      </c>
    </row>
    <row r="56" spans="1:16" x14ac:dyDescent="0.2">
      <c r="A56" s="25" t="s">
        <v>58</v>
      </c>
      <c r="B56" s="29">
        <v>12</v>
      </c>
      <c r="C56" s="29" t="s">
        <v>747</v>
      </c>
      <c r="D56" s="25" t="s">
        <v>33</v>
      </c>
      <c r="E56" s="30" t="s">
        <v>748</v>
      </c>
      <c r="F56" s="16" t="s">
        <v>93</v>
      </c>
      <c r="G56" s="31">
        <v>54.8</v>
      </c>
      <c r="H56" s="32"/>
      <c r="I56" s="32">
        <f>ROUND(ROUND(H56,2)*ROUND(G56,4),2)</f>
        <v>0</v>
      </c>
      <c r="J56" s="16" t="s">
        <v>63</v>
      </c>
      <c r="K56" s="25"/>
      <c r="L56" s="25"/>
      <c r="M56" s="25"/>
      <c r="O56">
        <f>(I56*21)/100</f>
        <v>0</v>
      </c>
      <c r="P56" t="s">
        <v>27</v>
      </c>
    </row>
    <row r="57" spans="1:16" x14ac:dyDescent="0.2">
      <c r="A57" s="33" t="s">
        <v>64</v>
      </c>
      <c r="E57" s="23" t="s">
        <v>749</v>
      </c>
    </row>
    <row r="58" spans="1:16" x14ac:dyDescent="0.2">
      <c r="A58" s="34" t="s">
        <v>65</v>
      </c>
      <c r="E58" s="35" t="s">
        <v>750</v>
      </c>
    </row>
    <row r="59" spans="1:16" ht="140.25" x14ac:dyDescent="0.2">
      <c r="A59" t="s">
        <v>67</v>
      </c>
      <c r="E59" s="23" t="s">
        <v>691</v>
      </c>
    </row>
    <row r="60" spans="1:16" x14ac:dyDescent="0.2">
      <c r="A60" s="25" t="s">
        <v>58</v>
      </c>
      <c r="B60" s="29">
        <v>13</v>
      </c>
      <c r="C60" s="29" t="s">
        <v>692</v>
      </c>
      <c r="D60" s="25" t="s">
        <v>33</v>
      </c>
      <c r="E60" s="30" t="s">
        <v>693</v>
      </c>
      <c r="F60" s="16" t="s">
        <v>93</v>
      </c>
      <c r="G60" s="31">
        <v>31.64</v>
      </c>
      <c r="H60" s="32"/>
      <c r="I60" s="32">
        <f>ROUND(ROUND(H60,2)*ROUND(G60,4),2)</f>
        <v>0</v>
      </c>
      <c r="J60" s="16" t="s">
        <v>63</v>
      </c>
      <c r="K60" s="25"/>
      <c r="L60" s="25"/>
      <c r="M60" s="25"/>
      <c r="O60">
        <f>(I60*21)/100</f>
        <v>0</v>
      </c>
      <c r="P60" t="s">
        <v>27</v>
      </c>
    </row>
    <row r="61" spans="1:16" x14ac:dyDescent="0.2">
      <c r="A61" s="33" t="s">
        <v>64</v>
      </c>
      <c r="E61" s="23" t="s">
        <v>694</v>
      </c>
    </row>
    <row r="62" spans="1:16" x14ac:dyDescent="0.2">
      <c r="A62" s="34" t="s">
        <v>65</v>
      </c>
      <c r="E62" s="35" t="s">
        <v>746</v>
      </c>
    </row>
    <row r="63" spans="1:16" ht="140.25" x14ac:dyDescent="0.2">
      <c r="A63" t="s">
        <v>67</v>
      </c>
      <c r="E63" s="23" t="s">
        <v>691</v>
      </c>
    </row>
    <row r="64" spans="1:16" x14ac:dyDescent="0.2">
      <c r="A64" s="25" t="s">
        <v>58</v>
      </c>
      <c r="B64" s="29">
        <v>14</v>
      </c>
      <c r="C64" s="29" t="s">
        <v>580</v>
      </c>
      <c r="D64" s="25" t="s">
        <v>33</v>
      </c>
      <c r="E64" s="30" t="s">
        <v>581</v>
      </c>
      <c r="F64" s="16" t="s">
        <v>93</v>
      </c>
      <c r="G64" s="31">
        <v>23.89</v>
      </c>
      <c r="H64" s="32"/>
      <c r="I64" s="32">
        <f>ROUND(ROUND(H64,2)*ROUND(G64,4),2)</f>
        <v>0</v>
      </c>
      <c r="J64" s="16" t="s">
        <v>63</v>
      </c>
      <c r="K64" s="25"/>
      <c r="L64" s="25"/>
      <c r="M64" s="25"/>
      <c r="O64">
        <f>(I64*21)/100</f>
        <v>0</v>
      </c>
      <c r="P64" t="s">
        <v>27</v>
      </c>
    </row>
    <row r="65" spans="1:18" x14ac:dyDescent="0.2">
      <c r="A65" s="33" t="s">
        <v>64</v>
      </c>
      <c r="E65" s="23" t="s">
        <v>695</v>
      </c>
    </row>
    <row r="66" spans="1:18" x14ac:dyDescent="0.2">
      <c r="A66" s="34" t="s">
        <v>65</v>
      </c>
      <c r="E66" s="35" t="s">
        <v>751</v>
      </c>
    </row>
    <row r="67" spans="1:18" ht="165.75" x14ac:dyDescent="0.2">
      <c r="A67" t="s">
        <v>67</v>
      </c>
      <c r="E67" s="23" t="s">
        <v>577</v>
      </c>
    </row>
    <row r="68" spans="1:18" x14ac:dyDescent="0.2">
      <c r="A68" s="25" t="s">
        <v>58</v>
      </c>
      <c r="B68" s="29">
        <v>15</v>
      </c>
      <c r="C68" s="29" t="s">
        <v>701</v>
      </c>
      <c r="D68" s="25" t="s">
        <v>33</v>
      </c>
      <c r="E68" s="30" t="s">
        <v>702</v>
      </c>
      <c r="F68" s="16" t="s">
        <v>85</v>
      </c>
      <c r="G68" s="31">
        <v>23</v>
      </c>
      <c r="H68" s="32"/>
      <c r="I68" s="32">
        <f>ROUND(ROUND(H68,2)*ROUND(G68,4),2)</f>
        <v>0</v>
      </c>
      <c r="J68" s="16" t="s">
        <v>63</v>
      </c>
      <c r="K68" s="25"/>
      <c r="L68" s="25"/>
      <c r="M68" s="25"/>
      <c r="O68">
        <f>(I68*21)/100</f>
        <v>0</v>
      </c>
      <c r="P68" t="s">
        <v>27</v>
      </c>
    </row>
    <row r="69" spans="1:18" x14ac:dyDescent="0.2">
      <c r="A69" s="33" t="s">
        <v>64</v>
      </c>
      <c r="E69" s="23" t="s">
        <v>752</v>
      </c>
    </row>
    <row r="70" spans="1:18" x14ac:dyDescent="0.2">
      <c r="A70" s="34" t="s">
        <v>65</v>
      </c>
      <c r="E70" s="35" t="s">
        <v>753</v>
      </c>
    </row>
    <row r="71" spans="1:18" ht="38.25" x14ac:dyDescent="0.2">
      <c r="A71" t="s">
        <v>67</v>
      </c>
      <c r="E71" s="23" t="s">
        <v>705</v>
      </c>
    </row>
    <row r="72" spans="1:18" ht="12.75" customHeight="1" x14ac:dyDescent="0.2">
      <c r="A72" t="s">
        <v>56</v>
      </c>
      <c r="C72" s="36" t="s">
        <v>43</v>
      </c>
      <c r="E72" s="27" t="s">
        <v>603</v>
      </c>
      <c r="I72" s="37">
        <f>0+Q72</f>
        <v>0</v>
      </c>
      <c r="O72">
        <f>0+R72</f>
        <v>0</v>
      </c>
      <c r="Q72">
        <f>0+I73+I77+I81+I85</f>
        <v>0</v>
      </c>
      <c r="R72">
        <f>0+O73+O77+O81+O85</f>
        <v>0</v>
      </c>
    </row>
    <row r="73" spans="1:18" ht="25.5" x14ac:dyDescent="0.2">
      <c r="A73" s="25" t="s">
        <v>58</v>
      </c>
      <c r="B73" s="29">
        <v>16</v>
      </c>
      <c r="C73" s="29" t="s">
        <v>754</v>
      </c>
      <c r="D73" s="25" t="s">
        <v>33</v>
      </c>
      <c r="E73" s="30" t="s">
        <v>755</v>
      </c>
      <c r="F73" s="16" t="s">
        <v>71</v>
      </c>
      <c r="G73" s="31">
        <v>19</v>
      </c>
      <c r="H73" s="32"/>
      <c r="I73" s="32">
        <f>ROUND(ROUND(H73,2)*ROUND(G73,4),2)</f>
        <v>0</v>
      </c>
      <c r="J73" s="16" t="s">
        <v>63</v>
      </c>
      <c r="K73" s="25"/>
      <c r="L73" s="25"/>
      <c r="M73" s="25"/>
      <c r="O73">
        <f>(I73*21)/100</f>
        <v>0</v>
      </c>
      <c r="P73" t="s">
        <v>27</v>
      </c>
    </row>
    <row r="74" spans="1:18" x14ac:dyDescent="0.2">
      <c r="A74" s="33" t="s">
        <v>64</v>
      </c>
      <c r="E74" s="23" t="s">
        <v>731</v>
      </c>
    </row>
    <row r="75" spans="1:18" x14ac:dyDescent="0.2">
      <c r="A75" s="34" t="s">
        <v>65</v>
      </c>
      <c r="E75" s="35" t="s">
        <v>756</v>
      </c>
    </row>
    <row r="76" spans="1:18" ht="25.5" x14ac:dyDescent="0.2">
      <c r="A76" t="s">
        <v>67</v>
      </c>
      <c r="E76" s="23" t="s">
        <v>757</v>
      </c>
    </row>
    <row r="77" spans="1:18" ht="25.5" x14ac:dyDescent="0.2">
      <c r="A77" s="25" t="s">
        <v>58</v>
      </c>
      <c r="B77" s="29">
        <v>17</v>
      </c>
      <c r="C77" s="29" t="s">
        <v>758</v>
      </c>
      <c r="D77" s="25" t="s">
        <v>33</v>
      </c>
      <c r="E77" s="30" t="s">
        <v>759</v>
      </c>
      <c r="F77" s="16" t="s">
        <v>93</v>
      </c>
      <c r="G77" s="31">
        <v>4.8899999999999997</v>
      </c>
      <c r="H77" s="32"/>
      <c r="I77" s="32">
        <f>ROUND(ROUND(H77,2)*ROUND(G77,4),2)</f>
        <v>0</v>
      </c>
      <c r="J77" s="16" t="s">
        <v>63</v>
      </c>
      <c r="K77" s="25"/>
      <c r="L77" s="25"/>
      <c r="M77" s="25"/>
      <c r="O77">
        <f>(I77*21)/100</f>
        <v>0</v>
      </c>
      <c r="P77" t="s">
        <v>27</v>
      </c>
    </row>
    <row r="78" spans="1:18" x14ac:dyDescent="0.2">
      <c r="A78" s="33" t="s">
        <v>64</v>
      </c>
      <c r="E78" s="23" t="s">
        <v>760</v>
      </c>
    </row>
    <row r="79" spans="1:18" x14ac:dyDescent="0.2">
      <c r="A79" s="34" t="s">
        <v>65</v>
      </c>
      <c r="E79" s="35" t="s">
        <v>761</v>
      </c>
    </row>
    <row r="80" spans="1:18" ht="38.25" x14ac:dyDescent="0.2">
      <c r="A80" t="s">
        <v>67</v>
      </c>
      <c r="E80" s="23" t="s">
        <v>762</v>
      </c>
    </row>
    <row r="81" spans="1:16" x14ac:dyDescent="0.2">
      <c r="A81" s="25" t="s">
        <v>58</v>
      </c>
      <c r="B81" s="29">
        <v>18</v>
      </c>
      <c r="C81" s="29" t="s">
        <v>707</v>
      </c>
      <c r="D81" s="25" t="s">
        <v>33</v>
      </c>
      <c r="E81" s="30" t="s">
        <v>708</v>
      </c>
      <c r="F81" s="16" t="s">
        <v>85</v>
      </c>
      <c r="G81" s="31">
        <v>24</v>
      </c>
      <c r="H81" s="32"/>
      <c r="I81" s="32">
        <f>ROUND(ROUND(H81,2)*ROUND(G81,4),2)</f>
        <v>0</v>
      </c>
      <c r="J81" s="16" t="s">
        <v>63</v>
      </c>
      <c r="K81" s="25"/>
      <c r="L81" s="25"/>
      <c r="M81" s="25"/>
      <c r="O81">
        <f>(I81*21)/100</f>
        <v>0</v>
      </c>
      <c r="P81" t="s">
        <v>27</v>
      </c>
    </row>
    <row r="82" spans="1:16" x14ac:dyDescent="0.2">
      <c r="A82" s="33" t="s">
        <v>64</v>
      </c>
      <c r="E82" s="23" t="s">
        <v>709</v>
      </c>
    </row>
    <row r="83" spans="1:16" ht="51" x14ac:dyDescent="0.2">
      <c r="A83" s="34" t="s">
        <v>65</v>
      </c>
      <c r="E83" s="35" t="s">
        <v>608</v>
      </c>
    </row>
    <row r="84" spans="1:16" ht="51" x14ac:dyDescent="0.2">
      <c r="A84" t="s">
        <v>67</v>
      </c>
      <c r="E84" s="23" t="s">
        <v>763</v>
      </c>
    </row>
    <row r="85" spans="1:16" x14ac:dyDescent="0.2">
      <c r="A85" s="25" t="s">
        <v>58</v>
      </c>
      <c r="B85" s="29">
        <v>19</v>
      </c>
      <c r="C85" s="29" t="s">
        <v>710</v>
      </c>
      <c r="D85" s="25" t="s">
        <v>33</v>
      </c>
      <c r="E85" s="30" t="s">
        <v>711</v>
      </c>
      <c r="F85" s="16" t="s">
        <v>85</v>
      </c>
      <c r="G85" s="31">
        <v>30</v>
      </c>
      <c r="H85" s="32"/>
      <c r="I85" s="32">
        <f>ROUND(ROUND(H85,2)*ROUND(G85,4),2)</f>
        <v>0</v>
      </c>
      <c r="J85" s="16" t="s">
        <v>63</v>
      </c>
      <c r="K85" s="25"/>
      <c r="L85" s="25"/>
      <c r="M85" s="25"/>
      <c r="O85">
        <f>(I85*21)/100</f>
        <v>0</v>
      </c>
      <c r="P85" t="s">
        <v>27</v>
      </c>
    </row>
    <row r="86" spans="1:16" x14ac:dyDescent="0.2">
      <c r="A86" s="33" t="s">
        <v>64</v>
      </c>
      <c r="E86" s="23" t="s">
        <v>666</v>
      </c>
    </row>
    <row r="87" spans="1:16" x14ac:dyDescent="0.2">
      <c r="A87" s="34" t="s">
        <v>65</v>
      </c>
      <c r="E87" s="35" t="s">
        <v>764</v>
      </c>
    </row>
    <row r="88" spans="1:16" ht="51" x14ac:dyDescent="0.2">
      <c r="A88" t="s">
        <v>67</v>
      </c>
      <c r="E88" s="23" t="s">
        <v>608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88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0+O9+O18+O27+O32+O37+O50+O75+O84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767</v>
      </c>
      <c r="I3" s="32">
        <f>0+I9+I18+I27+I32+I37+I50+I75+I84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765</v>
      </c>
      <c r="D4" s="8"/>
      <c r="E4" s="4" t="s">
        <v>766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767</v>
      </c>
      <c r="D5" s="8"/>
      <c r="E5" s="2" t="s">
        <v>768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33</v>
      </c>
      <c r="E9" s="27" t="s">
        <v>374</v>
      </c>
      <c r="I9" s="28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5" t="s">
        <v>58</v>
      </c>
      <c r="B10" s="29">
        <v>1</v>
      </c>
      <c r="C10" s="29" t="s">
        <v>770</v>
      </c>
      <c r="D10" s="25" t="s">
        <v>60</v>
      </c>
      <c r="E10" s="30" t="s">
        <v>771</v>
      </c>
      <c r="F10" s="16" t="s">
        <v>78</v>
      </c>
      <c r="G10" s="31">
        <v>0.8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60</v>
      </c>
    </row>
    <row r="12" spans="1:18" x14ac:dyDescent="0.2">
      <c r="A12" s="34" t="s">
        <v>65</v>
      </c>
      <c r="E12" s="35" t="s">
        <v>772</v>
      </c>
    </row>
    <row r="13" spans="1:18" ht="318.75" x14ac:dyDescent="0.2">
      <c r="A13" t="s">
        <v>67</v>
      </c>
      <c r="E13" s="23" t="s">
        <v>383</v>
      </c>
    </row>
    <row r="14" spans="1:18" x14ac:dyDescent="0.2">
      <c r="A14" s="25" t="s">
        <v>58</v>
      </c>
      <c r="B14" s="29">
        <v>2</v>
      </c>
      <c r="C14" s="29" t="s">
        <v>773</v>
      </c>
      <c r="D14" s="25" t="s">
        <v>60</v>
      </c>
      <c r="E14" s="30" t="s">
        <v>774</v>
      </c>
      <c r="F14" s="16" t="s">
        <v>78</v>
      </c>
      <c r="G14" s="31">
        <v>2.2400000000000002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775</v>
      </c>
    </row>
    <row r="16" spans="1:18" x14ac:dyDescent="0.2">
      <c r="A16" s="34" t="s">
        <v>65</v>
      </c>
      <c r="E16" s="35" t="s">
        <v>776</v>
      </c>
    </row>
    <row r="17" spans="1:18" ht="318.75" x14ac:dyDescent="0.2">
      <c r="A17" t="s">
        <v>67</v>
      </c>
      <c r="E17" s="23" t="s">
        <v>383</v>
      </c>
    </row>
    <row r="18" spans="1:18" ht="12.75" customHeight="1" x14ac:dyDescent="0.2">
      <c r="A18" t="s">
        <v>56</v>
      </c>
      <c r="C18" s="36" t="s">
        <v>27</v>
      </c>
      <c r="E18" s="27" t="s">
        <v>397</v>
      </c>
      <c r="I18" s="37">
        <f>0+Q18</f>
        <v>0</v>
      </c>
      <c r="O18">
        <f>0+R18</f>
        <v>0</v>
      </c>
      <c r="Q18">
        <f>0+I19+I23</f>
        <v>0</v>
      </c>
      <c r="R18">
        <f>0+O19+O23</f>
        <v>0</v>
      </c>
    </row>
    <row r="19" spans="1:18" x14ac:dyDescent="0.2">
      <c r="A19" s="25" t="s">
        <v>58</v>
      </c>
      <c r="B19" s="29" t="s">
        <v>26</v>
      </c>
      <c r="C19" s="29" t="s">
        <v>777</v>
      </c>
      <c r="D19" s="25" t="s">
        <v>60</v>
      </c>
      <c r="E19" s="30" t="s">
        <v>778</v>
      </c>
      <c r="F19" s="16" t="s">
        <v>78</v>
      </c>
      <c r="G19" s="31">
        <v>0.78</v>
      </c>
      <c r="H19" s="32"/>
      <c r="I19" s="32">
        <f>ROUND(ROUND(H19,2)*ROUND(G19,4),2)</f>
        <v>0</v>
      </c>
      <c r="J19" s="16" t="s">
        <v>63</v>
      </c>
      <c r="K19" s="25"/>
      <c r="L19" s="25"/>
      <c r="M19" s="25"/>
      <c r="O19">
        <f>(I19*21)/100</f>
        <v>0</v>
      </c>
      <c r="P19" t="s">
        <v>27</v>
      </c>
    </row>
    <row r="20" spans="1:18" x14ac:dyDescent="0.2">
      <c r="A20" s="33" t="s">
        <v>64</v>
      </c>
      <c r="E20" s="23" t="s">
        <v>60</v>
      </c>
    </row>
    <row r="21" spans="1:18" x14ac:dyDescent="0.2">
      <c r="A21" s="34" t="s">
        <v>65</v>
      </c>
      <c r="E21" s="35" t="s">
        <v>779</v>
      </c>
    </row>
    <row r="22" spans="1:18" ht="369.75" x14ac:dyDescent="0.2">
      <c r="A22" t="s">
        <v>67</v>
      </c>
      <c r="E22" s="23" t="s">
        <v>780</v>
      </c>
    </row>
    <row r="23" spans="1:18" x14ac:dyDescent="0.2">
      <c r="A23" s="25" t="s">
        <v>58</v>
      </c>
      <c r="B23" s="29" t="s">
        <v>25</v>
      </c>
      <c r="C23" s="29" t="s">
        <v>781</v>
      </c>
      <c r="D23" s="25" t="s">
        <v>60</v>
      </c>
      <c r="E23" s="30" t="s">
        <v>782</v>
      </c>
      <c r="F23" s="16" t="s">
        <v>62</v>
      </c>
      <c r="G23" s="31">
        <v>2.5000000000000001E-2</v>
      </c>
      <c r="H23" s="32"/>
      <c r="I23" s="32">
        <f>ROUND(ROUND(H23,2)*ROUND(G23,4),2)</f>
        <v>0</v>
      </c>
      <c r="J23" s="16" t="s">
        <v>63</v>
      </c>
      <c r="K23" s="25"/>
      <c r="L23" s="25"/>
      <c r="M23" s="25"/>
      <c r="O23">
        <f>(I23*21)/100</f>
        <v>0</v>
      </c>
      <c r="P23" t="s">
        <v>27</v>
      </c>
    </row>
    <row r="24" spans="1:18" x14ac:dyDescent="0.2">
      <c r="A24" s="33" t="s">
        <v>64</v>
      </c>
      <c r="E24" s="23" t="s">
        <v>60</v>
      </c>
    </row>
    <row r="25" spans="1:18" x14ac:dyDescent="0.2">
      <c r="A25" s="34" t="s">
        <v>65</v>
      </c>
      <c r="E25" s="35" t="s">
        <v>66</v>
      </c>
    </row>
    <row r="26" spans="1:18" ht="267.75" x14ac:dyDescent="0.2">
      <c r="A26" t="s">
        <v>67</v>
      </c>
      <c r="E26" s="23" t="s">
        <v>783</v>
      </c>
    </row>
    <row r="27" spans="1:18" ht="12.75" customHeight="1" x14ac:dyDescent="0.2">
      <c r="A27" t="s">
        <v>56</v>
      </c>
      <c r="C27" s="36" t="s">
        <v>26</v>
      </c>
      <c r="E27" s="27" t="s">
        <v>784</v>
      </c>
      <c r="I27" s="37">
        <f>0+Q27</f>
        <v>0</v>
      </c>
      <c r="O27">
        <f>0+R27</f>
        <v>0</v>
      </c>
      <c r="Q27">
        <f>0+I28</f>
        <v>0</v>
      </c>
      <c r="R27">
        <f>0+O28</f>
        <v>0</v>
      </c>
    </row>
    <row r="28" spans="1:18" x14ac:dyDescent="0.2">
      <c r="A28" s="25" t="s">
        <v>58</v>
      </c>
      <c r="B28" s="29" t="s">
        <v>38</v>
      </c>
      <c r="C28" s="29" t="s">
        <v>785</v>
      </c>
      <c r="D28" s="25" t="s">
        <v>60</v>
      </c>
      <c r="E28" s="30" t="s">
        <v>786</v>
      </c>
      <c r="F28" s="16" t="s">
        <v>78</v>
      </c>
      <c r="G28" s="31">
        <v>1.155</v>
      </c>
      <c r="H28" s="32"/>
      <c r="I28" s="32">
        <f>ROUND(ROUND(H28,2)*ROUND(G28,4),2)</f>
        <v>0</v>
      </c>
      <c r="J28" s="16" t="s">
        <v>63</v>
      </c>
      <c r="K28" s="25"/>
      <c r="L28" s="25"/>
      <c r="M28" s="25"/>
      <c r="O28">
        <f>(I28*21)/100</f>
        <v>0</v>
      </c>
      <c r="P28" t="s">
        <v>27</v>
      </c>
    </row>
    <row r="29" spans="1:18" x14ac:dyDescent="0.2">
      <c r="A29" s="33" t="s">
        <v>64</v>
      </c>
      <c r="E29" s="23" t="s">
        <v>60</v>
      </c>
    </row>
    <row r="30" spans="1:18" x14ac:dyDescent="0.2">
      <c r="A30" s="34" t="s">
        <v>65</v>
      </c>
      <c r="E30" s="35" t="s">
        <v>787</v>
      </c>
    </row>
    <row r="31" spans="1:18" ht="229.5" x14ac:dyDescent="0.2">
      <c r="A31" t="s">
        <v>67</v>
      </c>
      <c r="E31" s="23" t="s">
        <v>788</v>
      </c>
    </row>
    <row r="32" spans="1:18" ht="12.75" customHeight="1" x14ac:dyDescent="0.2">
      <c r="A32" t="s">
        <v>56</v>
      </c>
      <c r="C32" s="36" t="s">
        <v>25</v>
      </c>
      <c r="E32" s="27" t="s">
        <v>542</v>
      </c>
      <c r="I32" s="37">
        <f>0+Q32</f>
        <v>0</v>
      </c>
      <c r="O32">
        <f>0+R32</f>
        <v>0</v>
      </c>
      <c r="Q32">
        <f>0+I33</f>
        <v>0</v>
      </c>
      <c r="R32">
        <f>0+O33</f>
        <v>0</v>
      </c>
    </row>
    <row r="33" spans="1:18" x14ac:dyDescent="0.2">
      <c r="A33" s="25" t="s">
        <v>58</v>
      </c>
      <c r="B33" s="29" t="s">
        <v>40</v>
      </c>
      <c r="C33" s="29" t="s">
        <v>789</v>
      </c>
      <c r="D33" s="25" t="s">
        <v>60</v>
      </c>
      <c r="E33" s="30" t="s">
        <v>790</v>
      </c>
      <c r="F33" s="16" t="s">
        <v>62</v>
      </c>
      <c r="G33" s="31">
        <v>0.03</v>
      </c>
      <c r="H33" s="32"/>
      <c r="I33" s="32">
        <f>ROUND(ROUND(H33,2)*ROUND(G33,4),2)</f>
        <v>0</v>
      </c>
      <c r="J33" s="16" t="s">
        <v>63</v>
      </c>
      <c r="K33" s="25"/>
      <c r="L33" s="25"/>
      <c r="M33" s="25"/>
      <c r="O33">
        <f>(I33*21)/100</f>
        <v>0</v>
      </c>
      <c r="P33" t="s">
        <v>27</v>
      </c>
    </row>
    <row r="34" spans="1:18" x14ac:dyDescent="0.2">
      <c r="A34" s="33" t="s">
        <v>64</v>
      </c>
      <c r="E34" s="23" t="s">
        <v>60</v>
      </c>
    </row>
    <row r="35" spans="1:18" x14ac:dyDescent="0.2">
      <c r="A35" s="34" t="s">
        <v>65</v>
      </c>
      <c r="E35" s="35" t="s">
        <v>791</v>
      </c>
    </row>
    <row r="36" spans="1:18" ht="293.25" x14ac:dyDescent="0.2">
      <c r="A36" t="s">
        <v>67</v>
      </c>
      <c r="E36" s="23" t="s">
        <v>792</v>
      </c>
    </row>
    <row r="37" spans="1:18" ht="12.75" customHeight="1" x14ac:dyDescent="0.2">
      <c r="A37" t="s">
        <v>56</v>
      </c>
      <c r="C37" s="36" t="s">
        <v>40</v>
      </c>
      <c r="E37" s="27" t="s">
        <v>793</v>
      </c>
      <c r="I37" s="37">
        <f>0+Q37</f>
        <v>0</v>
      </c>
      <c r="O37">
        <f>0+R37</f>
        <v>0</v>
      </c>
      <c r="Q37">
        <f>0+I38+I42+I46</f>
        <v>0</v>
      </c>
      <c r="R37">
        <f>0+O38+O42+O46</f>
        <v>0</v>
      </c>
    </row>
    <row r="38" spans="1:18" x14ac:dyDescent="0.2">
      <c r="A38" s="25" t="s">
        <v>58</v>
      </c>
      <c r="B38" s="29">
        <v>7</v>
      </c>
      <c r="C38" s="29" t="s">
        <v>794</v>
      </c>
      <c r="D38" s="25" t="s">
        <v>60</v>
      </c>
      <c r="E38" s="30" t="s">
        <v>795</v>
      </c>
      <c r="F38" s="16" t="s">
        <v>93</v>
      </c>
      <c r="G38" s="31">
        <v>52.38</v>
      </c>
      <c r="H38" s="32"/>
      <c r="I38" s="32">
        <f>ROUND(ROUND(H38,2)*ROUND(G38,4),2)</f>
        <v>0</v>
      </c>
      <c r="J38" s="16" t="s">
        <v>63</v>
      </c>
      <c r="K38" s="25"/>
      <c r="L38" s="25"/>
      <c r="M38" s="25"/>
      <c r="O38">
        <f>(I38*21)/100</f>
        <v>0</v>
      </c>
      <c r="P38" t="s">
        <v>27</v>
      </c>
    </row>
    <row r="39" spans="1:18" x14ac:dyDescent="0.2">
      <c r="A39" s="33" t="s">
        <v>64</v>
      </c>
      <c r="E39" s="23" t="s">
        <v>60</v>
      </c>
    </row>
    <row r="40" spans="1:18" x14ac:dyDescent="0.2">
      <c r="A40" s="34" t="s">
        <v>65</v>
      </c>
      <c r="E40" s="35" t="s">
        <v>796</v>
      </c>
    </row>
    <row r="41" spans="1:18" ht="76.5" x14ac:dyDescent="0.2">
      <c r="A41" t="s">
        <v>67</v>
      </c>
      <c r="E41" s="23" t="s">
        <v>797</v>
      </c>
    </row>
    <row r="42" spans="1:18" x14ac:dyDescent="0.2">
      <c r="A42" s="25" t="s">
        <v>58</v>
      </c>
      <c r="B42" s="29">
        <v>8</v>
      </c>
      <c r="C42" s="29" t="s">
        <v>798</v>
      </c>
      <c r="D42" s="25" t="s">
        <v>60</v>
      </c>
      <c r="E42" s="30" t="s">
        <v>799</v>
      </c>
      <c r="F42" s="16" t="s">
        <v>78</v>
      </c>
      <c r="G42" s="31">
        <v>8.6999999999999994E-2</v>
      </c>
      <c r="H42" s="32"/>
      <c r="I42" s="32">
        <f>ROUND(ROUND(H42,2)*ROUND(G42,4),2)</f>
        <v>0</v>
      </c>
      <c r="J42" s="16" t="s">
        <v>63</v>
      </c>
      <c r="K42" s="25"/>
      <c r="L42" s="25"/>
      <c r="M42" s="25"/>
      <c r="O42">
        <f>(I42*21)/100</f>
        <v>0</v>
      </c>
      <c r="P42" t="s">
        <v>27</v>
      </c>
    </row>
    <row r="43" spans="1:18" x14ac:dyDescent="0.2">
      <c r="A43" s="33" t="s">
        <v>64</v>
      </c>
      <c r="E43" s="23" t="s">
        <v>60</v>
      </c>
    </row>
    <row r="44" spans="1:18" x14ac:dyDescent="0.2">
      <c r="A44" s="34" t="s">
        <v>65</v>
      </c>
      <c r="E44" s="35" t="s">
        <v>800</v>
      </c>
    </row>
    <row r="45" spans="1:18" ht="357" x14ac:dyDescent="0.2">
      <c r="A45" t="s">
        <v>67</v>
      </c>
      <c r="E45" s="23" t="s">
        <v>801</v>
      </c>
    </row>
    <row r="46" spans="1:18" x14ac:dyDescent="0.2">
      <c r="A46" s="25" t="s">
        <v>58</v>
      </c>
      <c r="B46" s="29">
        <v>9</v>
      </c>
      <c r="C46" s="29" t="s">
        <v>802</v>
      </c>
      <c r="D46" s="25" t="s">
        <v>60</v>
      </c>
      <c r="E46" s="30" t="s">
        <v>803</v>
      </c>
      <c r="F46" s="16" t="s">
        <v>93</v>
      </c>
      <c r="G46" s="31">
        <v>2.363</v>
      </c>
      <c r="H46" s="32"/>
      <c r="I46" s="32">
        <f>ROUND(ROUND(H46,2)*ROUND(G46,4),2)</f>
        <v>0</v>
      </c>
      <c r="J46" s="16" t="s">
        <v>63</v>
      </c>
      <c r="K46" s="25"/>
      <c r="L46" s="25"/>
      <c r="M46" s="25"/>
      <c r="O46">
        <f>(I46*21)/100</f>
        <v>0</v>
      </c>
      <c r="P46" t="s">
        <v>27</v>
      </c>
    </row>
    <row r="47" spans="1:18" ht="38.25" x14ac:dyDescent="0.2">
      <c r="A47" s="33" t="s">
        <v>64</v>
      </c>
      <c r="E47" s="23" t="s">
        <v>804</v>
      </c>
    </row>
    <row r="48" spans="1:18" x14ac:dyDescent="0.2">
      <c r="A48" s="34" t="s">
        <v>65</v>
      </c>
      <c r="E48" s="35" t="s">
        <v>805</v>
      </c>
    </row>
    <row r="49" spans="1:18" ht="165.75" x14ac:dyDescent="0.2">
      <c r="A49" t="s">
        <v>67</v>
      </c>
      <c r="E49" s="23" t="s">
        <v>806</v>
      </c>
    </row>
    <row r="50" spans="1:18" ht="12.75" customHeight="1" x14ac:dyDescent="0.2">
      <c r="A50" t="s">
        <v>56</v>
      </c>
      <c r="C50" s="36" t="s">
        <v>73</v>
      </c>
      <c r="E50" s="27" t="s">
        <v>807</v>
      </c>
      <c r="I50" s="37">
        <f>0+Q50</f>
        <v>0</v>
      </c>
      <c r="O50">
        <f>0+R50</f>
        <v>0</v>
      </c>
      <c r="Q50">
        <f>0+I51+I55+I59+I63+I67+I71</f>
        <v>0</v>
      </c>
      <c r="R50">
        <f>0+O51+O55+O59+O63+O67+O71</f>
        <v>0</v>
      </c>
    </row>
    <row r="51" spans="1:18" x14ac:dyDescent="0.2">
      <c r="A51" s="25" t="s">
        <v>58</v>
      </c>
      <c r="B51" s="29">
        <v>10</v>
      </c>
      <c r="C51" s="29" t="s">
        <v>99</v>
      </c>
      <c r="D51" s="25" t="s">
        <v>60</v>
      </c>
      <c r="E51" s="30" t="s">
        <v>808</v>
      </c>
      <c r="F51" s="16" t="s">
        <v>85</v>
      </c>
      <c r="G51" s="31">
        <v>5</v>
      </c>
      <c r="H51" s="32"/>
      <c r="I51" s="32">
        <f>ROUND(ROUND(H51,2)*ROUND(G51,4),2)</f>
        <v>0</v>
      </c>
      <c r="J51" s="16" t="s">
        <v>63</v>
      </c>
      <c r="K51" s="25"/>
      <c r="L51" s="25"/>
      <c r="M51" s="25"/>
      <c r="O51">
        <f>(I51*21)/100</f>
        <v>0</v>
      </c>
      <c r="P51" t="s">
        <v>27</v>
      </c>
    </row>
    <row r="52" spans="1:18" x14ac:dyDescent="0.2">
      <c r="A52" s="33" t="s">
        <v>64</v>
      </c>
      <c r="E52" s="23" t="s">
        <v>60</v>
      </c>
    </row>
    <row r="53" spans="1:18" x14ac:dyDescent="0.2">
      <c r="A53" s="34" t="s">
        <v>65</v>
      </c>
      <c r="E53" s="35" t="s">
        <v>809</v>
      </c>
    </row>
    <row r="54" spans="1:18" ht="76.5" x14ac:dyDescent="0.2">
      <c r="A54" t="s">
        <v>67</v>
      </c>
      <c r="E54" s="23" t="s">
        <v>101</v>
      </c>
    </row>
    <row r="55" spans="1:18" ht="25.5" x14ac:dyDescent="0.2">
      <c r="A55" s="25" t="s">
        <v>58</v>
      </c>
      <c r="B55" s="29">
        <v>11</v>
      </c>
      <c r="C55" s="29" t="s">
        <v>810</v>
      </c>
      <c r="D55" s="25" t="s">
        <v>60</v>
      </c>
      <c r="E55" s="30" t="s">
        <v>811</v>
      </c>
      <c r="F55" s="16" t="s">
        <v>71</v>
      </c>
      <c r="G55" s="31">
        <v>4</v>
      </c>
      <c r="H55" s="32"/>
      <c r="I55" s="32">
        <f>ROUND(ROUND(H55,2)*ROUND(G55,4),2)</f>
        <v>0</v>
      </c>
      <c r="J55" s="16" t="s">
        <v>63</v>
      </c>
      <c r="K55" s="25"/>
      <c r="L55" s="25"/>
      <c r="M55" s="25"/>
      <c r="O55">
        <f>(I55*21)/100</f>
        <v>0</v>
      </c>
      <c r="P55" t="s">
        <v>27</v>
      </c>
    </row>
    <row r="56" spans="1:18" x14ac:dyDescent="0.2">
      <c r="A56" s="33" t="s">
        <v>64</v>
      </c>
      <c r="E56" s="23" t="s">
        <v>60</v>
      </c>
    </row>
    <row r="57" spans="1:18" x14ac:dyDescent="0.2">
      <c r="A57" s="34" t="s">
        <v>65</v>
      </c>
      <c r="E57" s="35" t="s">
        <v>66</v>
      </c>
    </row>
    <row r="58" spans="1:18" ht="51" x14ac:dyDescent="0.2">
      <c r="A58" t="s">
        <v>67</v>
      </c>
      <c r="E58" s="23" t="s">
        <v>812</v>
      </c>
    </row>
    <row r="59" spans="1:18" ht="25.5" x14ac:dyDescent="0.2">
      <c r="A59" s="25" t="s">
        <v>58</v>
      </c>
      <c r="B59" s="29">
        <v>12</v>
      </c>
      <c r="C59" s="29" t="s">
        <v>813</v>
      </c>
      <c r="D59" s="25" t="s">
        <v>60</v>
      </c>
      <c r="E59" s="30" t="s">
        <v>814</v>
      </c>
      <c r="F59" s="16" t="s">
        <v>93</v>
      </c>
      <c r="G59" s="31">
        <v>9.4600000000000009</v>
      </c>
      <c r="H59" s="32"/>
      <c r="I59" s="32">
        <f>ROUND(ROUND(H59,2)*ROUND(G59,4),2)</f>
        <v>0</v>
      </c>
      <c r="J59" s="16" t="s">
        <v>63</v>
      </c>
      <c r="K59" s="25"/>
      <c r="L59" s="25"/>
      <c r="M59" s="25"/>
      <c r="O59">
        <f>(I59*21)/100</f>
        <v>0</v>
      </c>
      <c r="P59" t="s">
        <v>27</v>
      </c>
    </row>
    <row r="60" spans="1:18" x14ac:dyDescent="0.2">
      <c r="A60" s="33" t="s">
        <v>64</v>
      </c>
      <c r="E60" s="23" t="s">
        <v>60</v>
      </c>
    </row>
    <row r="61" spans="1:18" x14ac:dyDescent="0.2">
      <c r="A61" s="34" t="s">
        <v>65</v>
      </c>
      <c r="E61" s="35" t="s">
        <v>815</v>
      </c>
    </row>
    <row r="62" spans="1:18" ht="191.25" x14ac:dyDescent="0.2">
      <c r="A62" t="s">
        <v>67</v>
      </c>
      <c r="E62" s="23" t="s">
        <v>816</v>
      </c>
    </row>
    <row r="63" spans="1:18" x14ac:dyDescent="0.2">
      <c r="A63" s="25" t="s">
        <v>58</v>
      </c>
      <c r="B63" s="29">
        <v>13</v>
      </c>
      <c r="C63" s="29" t="s">
        <v>817</v>
      </c>
      <c r="D63" s="25" t="s">
        <v>60</v>
      </c>
      <c r="E63" s="30" t="s">
        <v>818</v>
      </c>
      <c r="F63" s="16" t="s">
        <v>62</v>
      </c>
      <c r="G63" s="31">
        <v>2.5999999999999999E-2</v>
      </c>
      <c r="H63" s="32"/>
      <c r="I63" s="32">
        <f>ROUND(ROUND(H63,2)*ROUND(G63,4),2)</f>
        <v>0</v>
      </c>
      <c r="J63" s="16" t="s">
        <v>63</v>
      </c>
      <c r="K63" s="25"/>
      <c r="L63" s="25"/>
      <c r="M63" s="25"/>
      <c r="O63">
        <f>(I63*21)/100</f>
        <v>0</v>
      </c>
      <c r="P63" t="s">
        <v>27</v>
      </c>
    </row>
    <row r="64" spans="1:18" x14ac:dyDescent="0.2">
      <c r="A64" s="33" t="s">
        <v>64</v>
      </c>
      <c r="E64" s="23" t="s">
        <v>819</v>
      </c>
    </row>
    <row r="65" spans="1:18" x14ac:dyDescent="0.2">
      <c r="A65" s="34" t="s">
        <v>65</v>
      </c>
      <c r="E65" s="35" t="s">
        <v>820</v>
      </c>
    </row>
    <row r="66" spans="1:18" ht="51" x14ac:dyDescent="0.2">
      <c r="A66" t="s">
        <v>67</v>
      </c>
      <c r="E66" s="23" t="s">
        <v>821</v>
      </c>
    </row>
    <row r="67" spans="1:18" x14ac:dyDescent="0.2">
      <c r="A67" s="25" t="s">
        <v>58</v>
      </c>
      <c r="B67" s="29">
        <v>14</v>
      </c>
      <c r="C67" s="29" t="s">
        <v>822</v>
      </c>
      <c r="D67" s="25" t="s">
        <v>60</v>
      </c>
      <c r="E67" s="30" t="s">
        <v>823</v>
      </c>
      <c r="F67" s="16" t="s">
        <v>93</v>
      </c>
      <c r="G67" s="31">
        <v>52.38</v>
      </c>
      <c r="H67" s="32"/>
      <c r="I67" s="32">
        <f>ROUND(ROUND(H67,2)*ROUND(G67,4),2)</f>
        <v>0</v>
      </c>
      <c r="J67" s="16" t="s">
        <v>63</v>
      </c>
      <c r="K67" s="25"/>
      <c r="L67" s="25"/>
      <c r="M67" s="25"/>
      <c r="O67">
        <f>(I67*21)/100</f>
        <v>0</v>
      </c>
      <c r="P67" t="s">
        <v>27</v>
      </c>
    </row>
    <row r="68" spans="1:18" x14ac:dyDescent="0.2">
      <c r="A68" s="33" t="s">
        <v>64</v>
      </c>
      <c r="E68" s="23" t="s">
        <v>60</v>
      </c>
    </row>
    <row r="69" spans="1:18" x14ac:dyDescent="0.2">
      <c r="A69" s="34" t="s">
        <v>65</v>
      </c>
      <c r="E69" s="35" t="s">
        <v>796</v>
      </c>
    </row>
    <row r="70" spans="1:18" ht="38.25" x14ac:dyDescent="0.2">
      <c r="A70" t="s">
        <v>67</v>
      </c>
      <c r="E70" s="23" t="s">
        <v>824</v>
      </c>
    </row>
    <row r="71" spans="1:18" x14ac:dyDescent="0.2">
      <c r="A71" s="25" t="s">
        <v>58</v>
      </c>
      <c r="B71" s="29">
        <v>15</v>
      </c>
      <c r="C71" s="29" t="s">
        <v>825</v>
      </c>
      <c r="D71" s="25" t="s">
        <v>60</v>
      </c>
      <c r="E71" s="30" t="s">
        <v>826</v>
      </c>
      <c r="F71" s="16" t="s">
        <v>93</v>
      </c>
      <c r="G71" s="31">
        <v>0.6</v>
      </c>
      <c r="H71" s="32"/>
      <c r="I71" s="32">
        <f>ROUND(ROUND(H71,2)*ROUND(G71,4),2)</f>
        <v>0</v>
      </c>
      <c r="J71" s="16" t="s">
        <v>827</v>
      </c>
      <c r="K71" s="25"/>
      <c r="L71" s="25"/>
      <c r="M71" s="25"/>
      <c r="O71">
        <f>(I71*21)/100</f>
        <v>0</v>
      </c>
      <c r="P71" t="s">
        <v>27</v>
      </c>
    </row>
    <row r="72" spans="1:18" x14ac:dyDescent="0.2">
      <c r="A72" s="33" t="s">
        <v>64</v>
      </c>
      <c r="E72" s="23" t="s">
        <v>60</v>
      </c>
    </row>
    <row r="73" spans="1:18" x14ac:dyDescent="0.2">
      <c r="A73" s="34" t="s">
        <v>65</v>
      </c>
      <c r="E73" s="35" t="s">
        <v>828</v>
      </c>
    </row>
    <row r="74" spans="1:18" ht="51" x14ac:dyDescent="0.2">
      <c r="A74" t="s">
        <v>67</v>
      </c>
      <c r="E74" s="23" t="s">
        <v>829</v>
      </c>
    </row>
    <row r="75" spans="1:18" ht="12.75" customHeight="1" x14ac:dyDescent="0.2">
      <c r="A75" t="s">
        <v>56</v>
      </c>
      <c r="C75" s="36" t="s">
        <v>82</v>
      </c>
      <c r="E75" s="27" t="s">
        <v>452</v>
      </c>
      <c r="I75" s="37">
        <f>0+Q75</f>
        <v>0</v>
      </c>
      <c r="O75">
        <f>0+R75</f>
        <v>0</v>
      </c>
      <c r="Q75">
        <f>0+I76+I80</f>
        <v>0</v>
      </c>
      <c r="R75">
        <f>0+O76+O80</f>
        <v>0</v>
      </c>
    </row>
    <row r="76" spans="1:18" x14ac:dyDescent="0.2">
      <c r="A76" s="25" t="s">
        <v>58</v>
      </c>
      <c r="B76" s="29">
        <v>16</v>
      </c>
      <c r="C76" s="29" t="s">
        <v>830</v>
      </c>
      <c r="D76" s="25" t="s">
        <v>60</v>
      </c>
      <c r="E76" s="30" t="s">
        <v>831</v>
      </c>
      <c r="F76" s="16" t="s">
        <v>71</v>
      </c>
      <c r="G76" s="31">
        <v>1</v>
      </c>
      <c r="H76" s="32"/>
      <c r="I76" s="32">
        <f>ROUND(ROUND(H76,2)*ROUND(G76,4),2)</f>
        <v>0</v>
      </c>
      <c r="J76" s="16" t="s">
        <v>63</v>
      </c>
      <c r="K76" s="25"/>
      <c r="L76" s="25"/>
      <c r="M76" s="25"/>
      <c r="O76">
        <f>(I76*21)/100</f>
        <v>0</v>
      </c>
      <c r="P76" t="s">
        <v>27</v>
      </c>
    </row>
    <row r="77" spans="1:18" x14ac:dyDescent="0.2">
      <c r="A77" s="33" t="s">
        <v>64</v>
      </c>
      <c r="E77" s="23" t="s">
        <v>60</v>
      </c>
    </row>
    <row r="78" spans="1:18" x14ac:dyDescent="0.2">
      <c r="A78" s="34" t="s">
        <v>65</v>
      </c>
      <c r="E78" s="35" t="s">
        <v>66</v>
      </c>
    </row>
    <row r="79" spans="1:18" ht="242.25" x14ac:dyDescent="0.2">
      <c r="A79" t="s">
        <v>67</v>
      </c>
      <c r="E79" s="23" t="s">
        <v>832</v>
      </c>
    </row>
    <row r="80" spans="1:18" x14ac:dyDescent="0.2">
      <c r="A80" s="25" t="s">
        <v>58</v>
      </c>
      <c r="B80" s="29">
        <v>17</v>
      </c>
      <c r="C80" s="29" t="s">
        <v>833</v>
      </c>
      <c r="D80" s="25" t="s">
        <v>60</v>
      </c>
      <c r="E80" s="30" t="s">
        <v>834</v>
      </c>
      <c r="F80" s="16" t="s">
        <v>71</v>
      </c>
      <c r="G80" s="31">
        <v>2</v>
      </c>
      <c r="H80" s="32"/>
      <c r="I80" s="32">
        <f>ROUND(ROUND(H80,2)*ROUND(G80,4),2)</f>
        <v>0</v>
      </c>
      <c r="J80" s="16" t="s">
        <v>63</v>
      </c>
      <c r="K80" s="25"/>
      <c r="L80" s="25"/>
      <c r="M80" s="25"/>
      <c r="O80">
        <f>(I80*21)/100</f>
        <v>0</v>
      </c>
      <c r="P80" t="s">
        <v>27</v>
      </c>
    </row>
    <row r="81" spans="1:18" x14ac:dyDescent="0.2">
      <c r="A81" s="33" t="s">
        <v>64</v>
      </c>
      <c r="E81" s="23" t="s">
        <v>60</v>
      </c>
    </row>
    <row r="82" spans="1:18" x14ac:dyDescent="0.2">
      <c r="A82" s="34" t="s">
        <v>65</v>
      </c>
      <c r="E82" s="35" t="s">
        <v>66</v>
      </c>
    </row>
    <row r="83" spans="1:18" x14ac:dyDescent="0.2">
      <c r="A83" t="s">
        <v>67</v>
      </c>
      <c r="E83" s="23" t="s">
        <v>835</v>
      </c>
    </row>
    <row r="84" spans="1:18" ht="12.75" customHeight="1" x14ac:dyDescent="0.2">
      <c r="A84" t="s">
        <v>56</v>
      </c>
      <c r="C84" s="36" t="s">
        <v>43</v>
      </c>
      <c r="E84" s="27" t="s">
        <v>603</v>
      </c>
      <c r="I84" s="37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25" t="s">
        <v>58</v>
      </c>
      <c r="B85" s="29" t="s">
        <v>129</v>
      </c>
      <c r="C85" s="29" t="s">
        <v>836</v>
      </c>
      <c r="D85" s="25" t="s">
        <v>60</v>
      </c>
      <c r="E85" s="30" t="s">
        <v>837</v>
      </c>
      <c r="F85" s="16" t="s">
        <v>78</v>
      </c>
      <c r="G85" s="31">
        <v>0.69799999999999995</v>
      </c>
      <c r="H85" s="32"/>
      <c r="I85" s="32">
        <f>ROUND(ROUND(H85,2)*ROUND(G85,4),2)</f>
        <v>0</v>
      </c>
      <c r="J85" s="16" t="s">
        <v>63</v>
      </c>
      <c r="K85" s="25"/>
      <c r="L85" s="25"/>
      <c r="M85" s="25"/>
      <c r="O85">
        <f>(I85*21)/100</f>
        <v>0</v>
      </c>
      <c r="P85" t="s">
        <v>27</v>
      </c>
    </row>
    <row r="86" spans="1:18" x14ac:dyDescent="0.2">
      <c r="A86" s="33" t="s">
        <v>64</v>
      </c>
      <c r="E86" s="23" t="s">
        <v>838</v>
      </c>
    </row>
    <row r="87" spans="1:18" x14ac:dyDescent="0.2">
      <c r="A87" s="34" t="s">
        <v>65</v>
      </c>
      <c r="E87" s="35" t="s">
        <v>839</v>
      </c>
    </row>
    <row r="88" spans="1:18" ht="114.75" x14ac:dyDescent="0.2">
      <c r="A88" t="s">
        <v>67</v>
      </c>
      <c r="E88" s="23" t="s">
        <v>840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73"/>
  <sheetViews>
    <sheetView workbookViewId="0">
      <pane ySplit="8" topLeftCell="A9" activePane="bottomLeft" state="frozen"/>
      <selection pane="bottomLeft" activeCell="G13" sqref="G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0+O9+O30+O67+O132+O149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843</v>
      </c>
      <c r="I3" s="32">
        <f>0+I9+I30+I67+I132+I149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841</v>
      </c>
      <c r="D4" s="8"/>
      <c r="E4" s="4" t="s">
        <v>842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843</v>
      </c>
      <c r="D5" s="8"/>
      <c r="E5" s="2" t="s">
        <v>844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33</v>
      </c>
      <c r="E9" s="27" t="s">
        <v>374</v>
      </c>
      <c r="I9" s="28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5" t="s">
        <v>58</v>
      </c>
      <c r="B10" s="29" t="s">
        <v>33</v>
      </c>
      <c r="C10" s="29" t="s">
        <v>846</v>
      </c>
      <c r="D10" s="25" t="s">
        <v>60</v>
      </c>
      <c r="E10" s="30" t="s">
        <v>847</v>
      </c>
      <c r="F10" s="16" t="s">
        <v>78</v>
      </c>
      <c r="G10" s="31">
        <v>2</v>
      </c>
      <c r="H10" s="32"/>
      <c r="I10" s="32">
        <f>ROUND(ROUND(H10,2)*ROUND(G10,4),2)</f>
        <v>0</v>
      </c>
      <c r="J10" s="16" t="s">
        <v>63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60</v>
      </c>
    </row>
    <row r="12" spans="1:18" x14ac:dyDescent="0.2">
      <c r="A12" s="34" t="s">
        <v>65</v>
      </c>
      <c r="E12" s="35" t="s">
        <v>66</v>
      </c>
    </row>
    <row r="13" spans="1:18" ht="318.75" x14ac:dyDescent="0.2">
      <c r="A13" t="s">
        <v>67</v>
      </c>
      <c r="E13" s="23" t="s">
        <v>383</v>
      </c>
    </row>
    <row r="14" spans="1:18" x14ac:dyDescent="0.2">
      <c r="A14" s="25" t="s">
        <v>58</v>
      </c>
      <c r="B14" s="29" t="s">
        <v>27</v>
      </c>
      <c r="C14" s="29" t="s">
        <v>379</v>
      </c>
      <c r="D14" s="25" t="s">
        <v>60</v>
      </c>
      <c r="E14" s="30" t="s">
        <v>380</v>
      </c>
      <c r="F14" s="16" t="s">
        <v>78</v>
      </c>
      <c r="G14" s="31">
        <v>14.875</v>
      </c>
      <c r="H14" s="32"/>
      <c r="I14" s="32">
        <f>ROUND(ROUND(H14,2)*ROUND(G14,4),2)</f>
        <v>0</v>
      </c>
      <c r="J14" s="16" t="s">
        <v>63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60</v>
      </c>
    </row>
    <row r="16" spans="1:18" x14ac:dyDescent="0.2">
      <c r="A16" s="34" t="s">
        <v>65</v>
      </c>
      <c r="E16" s="35" t="s">
        <v>848</v>
      </c>
    </row>
    <row r="17" spans="1:18" ht="318.75" x14ac:dyDescent="0.2">
      <c r="A17" t="s">
        <v>67</v>
      </c>
      <c r="E17" s="23" t="s">
        <v>383</v>
      </c>
    </row>
    <row r="18" spans="1:18" x14ac:dyDescent="0.2">
      <c r="A18" s="25" t="s">
        <v>58</v>
      </c>
      <c r="B18" s="29">
        <v>3</v>
      </c>
      <c r="C18" s="29" t="s">
        <v>88</v>
      </c>
      <c r="D18" s="25" t="s">
        <v>60</v>
      </c>
      <c r="E18" s="30" t="s">
        <v>89</v>
      </c>
      <c r="F18" s="16" t="s">
        <v>78</v>
      </c>
      <c r="G18" s="31">
        <v>14.875</v>
      </c>
      <c r="H18" s="32"/>
      <c r="I18" s="32">
        <f>ROUND(ROUND(H18,2)*ROUND(G18,4),2)</f>
        <v>0</v>
      </c>
      <c r="J18" s="16" t="s">
        <v>63</v>
      </c>
      <c r="K18" s="25"/>
      <c r="L18" s="25"/>
      <c r="M18" s="25"/>
      <c r="O18">
        <f>(I18*21)/100</f>
        <v>0</v>
      </c>
      <c r="P18" t="s">
        <v>27</v>
      </c>
    </row>
    <row r="19" spans="1:18" x14ac:dyDescent="0.2">
      <c r="A19" s="33" t="s">
        <v>64</v>
      </c>
      <c r="E19" s="23" t="s">
        <v>60</v>
      </c>
    </row>
    <row r="20" spans="1:18" x14ac:dyDescent="0.2">
      <c r="A20" s="34" t="s">
        <v>65</v>
      </c>
      <c r="E20" s="35" t="s">
        <v>848</v>
      </c>
    </row>
    <row r="21" spans="1:18" ht="229.5" x14ac:dyDescent="0.2">
      <c r="A21" t="s">
        <v>67</v>
      </c>
      <c r="E21" s="23" t="s">
        <v>90</v>
      </c>
    </row>
    <row r="22" spans="1:18" x14ac:dyDescent="0.2">
      <c r="A22" s="25" t="s">
        <v>58</v>
      </c>
      <c r="B22" s="29">
        <v>4</v>
      </c>
      <c r="C22" s="29" t="s">
        <v>849</v>
      </c>
      <c r="D22" s="25" t="s">
        <v>60</v>
      </c>
      <c r="E22" s="30" t="s">
        <v>850</v>
      </c>
      <c r="F22" s="16" t="s">
        <v>78</v>
      </c>
      <c r="G22" s="31">
        <v>5.95</v>
      </c>
      <c r="H22" s="32"/>
      <c r="I22" s="32">
        <f>ROUND(ROUND(H22,2)*ROUND(G22,4),2)</f>
        <v>0</v>
      </c>
      <c r="J22" s="16" t="s">
        <v>63</v>
      </c>
      <c r="K22" s="25"/>
      <c r="L22" s="25"/>
      <c r="M22" s="25"/>
      <c r="O22">
        <f>(I22*21)/100</f>
        <v>0</v>
      </c>
      <c r="P22" t="s">
        <v>27</v>
      </c>
    </row>
    <row r="23" spans="1:18" x14ac:dyDescent="0.2">
      <c r="A23" s="33" t="s">
        <v>64</v>
      </c>
      <c r="E23" s="23" t="s">
        <v>60</v>
      </c>
    </row>
    <row r="24" spans="1:18" x14ac:dyDescent="0.2">
      <c r="A24" s="34" t="s">
        <v>65</v>
      </c>
      <c r="E24" s="35" t="s">
        <v>851</v>
      </c>
    </row>
    <row r="25" spans="1:18" ht="293.25" x14ac:dyDescent="0.2">
      <c r="A25" t="s">
        <v>67</v>
      </c>
      <c r="E25" s="23" t="s">
        <v>852</v>
      </c>
    </row>
    <row r="26" spans="1:18" x14ac:dyDescent="0.2">
      <c r="A26" s="25" t="s">
        <v>58</v>
      </c>
      <c r="B26" s="29" t="s">
        <v>38</v>
      </c>
      <c r="C26" s="29" t="s">
        <v>102</v>
      </c>
      <c r="D26" s="25" t="s">
        <v>60</v>
      </c>
      <c r="E26" s="30" t="s">
        <v>103</v>
      </c>
      <c r="F26" s="16" t="s">
        <v>85</v>
      </c>
      <c r="G26" s="31">
        <v>85</v>
      </c>
      <c r="H26" s="32"/>
      <c r="I26" s="32">
        <f>ROUND(ROUND(H26,2)*ROUND(G26,4),2)</f>
        <v>0</v>
      </c>
      <c r="J26" s="16" t="s">
        <v>63</v>
      </c>
      <c r="K26" s="25"/>
      <c r="L26" s="25"/>
      <c r="M26" s="25"/>
      <c r="O26">
        <f>(I26*21)/100</f>
        <v>0</v>
      </c>
      <c r="P26" t="s">
        <v>27</v>
      </c>
    </row>
    <row r="27" spans="1:18" x14ac:dyDescent="0.2">
      <c r="A27" s="33" t="s">
        <v>64</v>
      </c>
      <c r="E27" s="23" t="s">
        <v>60</v>
      </c>
    </row>
    <row r="28" spans="1:18" x14ac:dyDescent="0.2">
      <c r="A28" s="34" t="s">
        <v>65</v>
      </c>
      <c r="E28" s="35" t="s">
        <v>66</v>
      </c>
    </row>
    <row r="29" spans="1:18" ht="89.25" x14ac:dyDescent="0.2">
      <c r="A29" t="s">
        <v>67</v>
      </c>
      <c r="E29" s="23" t="s">
        <v>104</v>
      </c>
    </row>
    <row r="30" spans="1:18" ht="12.75" customHeight="1" x14ac:dyDescent="0.2">
      <c r="A30" t="s">
        <v>56</v>
      </c>
      <c r="C30" s="36" t="s">
        <v>27</v>
      </c>
      <c r="E30" s="27" t="s">
        <v>853</v>
      </c>
      <c r="I30" s="37">
        <f>0+Q30</f>
        <v>0</v>
      </c>
      <c r="O30">
        <f>0+R30</f>
        <v>0</v>
      </c>
      <c r="Q30">
        <f>0+I31+I35+I39+I43+I47+I51+I55+I59+I63</f>
        <v>0</v>
      </c>
      <c r="R30">
        <f>0+O31+O35+O39+O43+O47+O51+O55+O59+O63</f>
        <v>0</v>
      </c>
    </row>
    <row r="31" spans="1:18" x14ac:dyDescent="0.2">
      <c r="A31" s="25" t="s">
        <v>58</v>
      </c>
      <c r="B31" s="29" t="s">
        <v>40</v>
      </c>
      <c r="C31" s="29" t="s">
        <v>854</v>
      </c>
      <c r="D31" s="25" t="s">
        <v>60</v>
      </c>
      <c r="E31" s="30" t="s">
        <v>855</v>
      </c>
      <c r="F31" s="16" t="s">
        <v>78</v>
      </c>
      <c r="G31" s="31">
        <v>2</v>
      </c>
      <c r="H31" s="32"/>
      <c r="I31" s="32">
        <f>ROUND(ROUND(H31,2)*ROUND(G31,4),2)</f>
        <v>0</v>
      </c>
      <c r="J31" s="16" t="s">
        <v>63</v>
      </c>
      <c r="K31" s="25"/>
      <c r="L31" s="25"/>
      <c r="M31" s="25"/>
      <c r="O31">
        <f>(I31*21)/100</f>
        <v>0</v>
      </c>
      <c r="P31" t="s">
        <v>27</v>
      </c>
    </row>
    <row r="32" spans="1:18" x14ac:dyDescent="0.2">
      <c r="A32" s="33" t="s">
        <v>64</v>
      </c>
      <c r="E32" s="23" t="s">
        <v>60</v>
      </c>
    </row>
    <row r="33" spans="1:16" x14ac:dyDescent="0.2">
      <c r="A33" s="34" t="s">
        <v>65</v>
      </c>
      <c r="E33" s="35" t="s">
        <v>856</v>
      </c>
    </row>
    <row r="34" spans="1:16" ht="369.75" x14ac:dyDescent="0.2">
      <c r="A34" t="s">
        <v>67</v>
      </c>
      <c r="E34" s="23" t="s">
        <v>780</v>
      </c>
    </row>
    <row r="35" spans="1:16" x14ac:dyDescent="0.2">
      <c r="A35" s="25" t="s">
        <v>58</v>
      </c>
      <c r="B35" s="29">
        <v>7</v>
      </c>
      <c r="C35" s="29" t="s">
        <v>99</v>
      </c>
      <c r="D35" s="25" t="s">
        <v>60</v>
      </c>
      <c r="E35" s="30" t="s">
        <v>808</v>
      </c>
      <c r="F35" s="16" t="s">
        <v>85</v>
      </c>
      <c r="G35" s="31">
        <v>185</v>
      </c>
      <c r="H35" s="32"/>
      <c r="I35" s="32">
        <f>ROUND(ROUND(H35,2)*ROUND(G35,4),2)</f>
        <v>0</v>
      </c>
      <c r="J35" s="16" t="s">
        <v>63</v>
      </c>
      <c r="K35" s="25"/>
      <c r="L35" s="25"/>
      <c r="M35" s="25"/>
      <c r="O35">
        <f>(I35*21)/100</f>
        <v>0</v>
      </c>
      <c r="P35" t="s">
        <v>27</v>
      </c>
    </row>
    <row r="36" spans="1:16" x14ac:dyDescent="0.2">
      <c r="A36" s="33" t="s">
        <v>64</v>
      </c>
      <c r="E36" s="23" t="s">
        <v>60</v>
      </c>
    </row>
    <row r="37" spans="1:16" x14ac:dyDescent="0.2">
      <c r="A37" s="34" t="s">
        <v>65</v>
      </c>
      <c r="E37" s="35" t="s">
        <v>66</v>
      </c>
    </row>
    <row r="38" spans="1:16" ht="76.5" x14ac:dyDescent="0.2">
      <c r="A38" t="s">
        <v>67</v>
      </c>
      <c r="E38" s="23" t="s">
        <v>101</v>
      </c>
    </row>
    <row r="39" spans="1:16" x14ac:dyDescent="0.2">
      <c r="A39" s="25" t="s">
        <v>58</v>
      </c>
      <c r="B39" s="29" t="s">
        <v>82</v>
      </c>
      <c r="C39" s="29" t="s">
        <v>857</v>
      </c>
      <c r="D39" s="25" t="s">
        <v>60</v>
      </c>
      <c r="E39" s="30" t="s">
        <v>858</v>
      </c>
      <c r="F39" s="16" t="s">
        <v>71</v>
      </c>
      <c r="G39" s="31">
        <v>4</v>
      </c>
      <c r="H39" s="32"/>
      <c r="I39" s="32">
        <f>ROUND(ROUND(H39,2)*ROUND(G39,4),2)</f>
        <v>0</v>
      </c>
      <c r="J39" s="16" t="s">
        <v>280</v>
      </c>
      <c r="K39" s="25"/>
      <c r="L39" s="25"/>
      <c r="M39" s="25"/>
      <c r="O39">
        <f>(I39*21)/100</f>
        <v>0</v>
      </c>
      <c r="P39" t="s">
        <v>27</v>
      </c>
    </row>
    <row r="40" spans="1:16" x14ac:dyDescent="0.2">
      <c r="A40" s="33" t="s">
        <v>64</v>
      </c>
      <c r="E40" s="23" t="s">
        <v>60</v>
      </c>
    </row>
    <row r="41" spans="1:16" x14ac:dyDescent="0.2">
      <c r="A41" s="34" t="s">
        <v>65</v>
      </c>
      <c r="E41" s="35" t="s">
        <v>859</v>
      </c>
    </row>
    <row r="42" spans="1:16" ht="76.5" x14ac:dyDescent="0.2">
      <c r="A42" t="s">
        <v>67</v>
      </c>
      <c r="E42" s="23" t="s">
        <v>860</v>
      </c>
    </row>
    <row r="43" spans="1:16" x14ac:dyDescent="0.2">
      <c r="A43" s="25" t="s">
        <v>58</v>
      </c>
      <c r="B43" s="29">
        <v>9</v>
      </c>
      <c r="C43" s="29" t="s">
        <v>861</v>
      </c>
      <c r="D43" s="25" t="s">
        <v>60</v>
      </c>
      <c r="E43" s="30" t="s">
        <v>862</v>
      </c>
      <c r="F43" s="16" t="s">
        <v>85</v>
      </c>
      <c r="G43" s="31">
        <v>110</v>
      </c>
      <c r="H43" s="32"/>
      <c r="I43" s="32">
        <f>ROUND(ROUND(H43,2)*ROUND(G43,4),2)</f>
        <v>0</v>
      </c>
      <c r="J43" s="16" t="s">
        <v>63</v>
      </c>
      <c r="K43" s="25"/>
      <c r="L43" s="25"/>
      <c r="M43" s="25"/>
      <c r="O43">
        <f>(I43*21)/100</f>
        <v>0</v>
      </c>
      <c r="P43" t="s">
        <v>27</v>
      </c>
    </row>
    <row r="44" spans="1:16" x14ac:dyDescent="0.2">
      <c r="A44" s="33" t="s">
        <v>64</v>
      </c>
      <c r="E44" s="23" t="s">
        <v>60</v>
      </c>
    </row>
    <row r="45" spans="1:16" x14ac:dyDescent="0.2">
      <c r="A45" s="34" t="s">
        <v>65</v>
      </c>
      <c r="E45" s="35" t="s">
        <v>66</v>
      </c>
    </row>
    <row r="46" spans="1:16" ht="127.5" x14ac:dyDescent="0.2">
      <c r="A46" t="s">
        <v>67</v>
      </c>
      <c r="E46" s="23" t="s">
        <v>107</v>
      </c>
    </row>
    <row r="47" spans="1:16" x14ac:dyDescent="0.2">
      <c r="A47" s="25" t="s">
        <v>58</v>
      </c>
      <c r="B47" s="29">
        <v>10</v>
      </c>
      <c r="C47" s="29" t="s">
        <v>863</v>
      </c>
      <c r="D47" s="25" t="s">
        <v>60</v>
      </c>
      <c r="E47" s="30" t="s">
        <v>864</v>
      </c>
      <c r="F47" s="16" t="s">
        <v>71</v>
      </c>
      <c r="G47" s="31">
        <v>10</v>
      </c>
      <c r="H47" s="32"/>
      <c r="I47" s="32">
        <f>ROUND(ROUND(H47,2)*ROUND(G47,4),2)</f>
        <v>0</v>
      </c>
      <c r="J47" s="16" t="s">
        <v>63</v>
      </c>
      <c r="K47" s="25"/>
      <c r="L47" s="25"/>
      <c r="M47" s="25"/>
      <c r="O47">
        <f>(I47*21)/100</f>
        <v>0</v>
      </c>
      <c r="P47" t="s">
        <v>27</v>
      </c>
    </row>
    <row r="48" spans="1:16" x14ac:dyDescent="0.2">
      <c r="A48" s="33" t="s">
        <v>64</v>
      </c>
      <c r="E48" s="23" t="s">
        <v>60</v>
      </c>
    </row>
    <row r="49" spans="1:16" x14ac:dyDescent="0.2">
      <c r="A49" s="34" t="s">
        <v>65</v>
      </c>
      <c r="E49" s="35" t="s">
        <v>66</v>
      </c>
    </row>
    <row r="50" spans="1:16" ht="76.5" x14ac:dyDescent="0.2">
      <c r="A50" t="s">
        <v>67</v>
      </c>
      <c r="E50" s="23" t="s">
        <v>865</v>
      </c>
    </row>
    <row r="51" spans="1:16" x14ac:dyDescent="0.2">
      <c r="A51" s="25" t="s">
        <v>58</v>
      </c>
      <c r="B51" s="29">
        <v>11</v>
      </c>
      <c r="C51" s="29" t="s">
        <v>866</v>
      </c>
      <c r="D51" s="25" t="s">
        <v>60</v>
      </c>
      <c r="E51" s="30" t="s">
        <v>867</v>
      </c>
      <c r="F51" s="16" t="s">
        <v>85</v>
      </c>
      <c r="G51" s="31">
        <v>110</v>
      </c>
      <c r="H51" s="32"/>
      <c r="I51" s="32">
        <f>ROUND(ROUND(H51,2)*ROUND(G51,4),2)</f>
        <v>0</v>
      </c>
      <c r="J51" s="16" t="s">
        <v>63</v>
      </c>
      <c r="K51" s="25"/>
      <c r="L51" s="25"/>
      <c r="M51" s="25"/>
      <c r="O51">
        <f>(I51*21)/100</f>
        <v>0</v>
      </c>
      <c r="P51" t="s">
        <v>27</v>
      </c>
    </row>
    <row r="52" spans="1:16" x14ac:dyDescent="0.2">
      <c r="A52" s="33" t="s">
        <v>64</v>
      </c>
      <c r="E52" s="23" t="s">
        <v>60</v>
      </c>
    </row>
    <row r="53" spans="1:16" x14ac:dyDescent="0.2">
      <c r="A53" s="34" t="s">
        <v>65</v>
      </c>
      <c r="E53" s="35" t="s">
        <v>66</v>
      </c>
    </row>
    <row r="54" spans="1:16" ht="89.25" x14ac:dyDescent="0.2">
      <c r="A54" t="s">
        <v>67</v>
      </c>
      <c r="E54" s="23" t="s">
        <v>114</v>
      </c>
    </row>
    <row r="55" spans="1:16" ht="25.5" x14ac:dyDescent="0.2">
      <c r="A55" s="25" t="s">
        <v>58</v>
      </c>
      <c r="B55" s="29">
        <v>12</v>
      </c>
      <c r="C55" s="29" t="s">
        <v>116</v>
      </c>
      <c r="D55" s="25" t="s">
        <v>60</v>
      </c>
      <c r="E55" s="30" t="s">
        <v>868</v>
      </c>
      <c r="F55" s="16" t="s">
        <v>71</v>
      </c>
      <c r="G55" s="31">
        <v>8</v>
      </c>
      <c r="H55" s="32"/>
      <c r="I55" s="32">
        <f>ROUND(ROUND(H55,2)*ROUND(G55,4),2)</f>
        <v>0</v>
      </c>
      <c r="J55" s="16" t="s">
        <v>63</v>
      </c>
      <c r="K55" s="25"/>
      <c r="L55" s="25"/>
      <c r="M55" s="25"/>
      <c r="O55">
        <f>(I55*21)/100</f>
        <v>0</v>
      </c>
      <c r="P55" t="s">
        <v>27</v>
      </c>
    </row>
    <row r="56" spans="1:16" x14ac:dyDescent="0.2">
      <c r="A56" s="33" t="s">
        <v>64</v>
      </c>
      <c r="E56" s="23" t="s">
        <v>60</v>
      </c>
    </row>
    <row r="57" spans="1:16" x14ac:dyDescent="0.2">
      <c r="A57" s="34" t="s">
        <v>65</v>
      </c>
      <c r="E57" s="35" t="s">
        <v>66</v>
      </c>
    </row>
    <row r="58" spans="1:16" ht="102" x14ac:dyDescent="0.2">
      <c r="A58" t="s">
        <v>67</v>
      </c>
      <c r="E58" s="23" t="s">
        <v>118</v>
      </c>
    </row>
    <row r="59" spans="1:16" x14ac:dyDescent="0.2">
      <c r="A59" s="25" t="s">
        <v>58</v>
      </c>
      <c r="B59" s="29">
        <v>13</v>
      </c>
      <c r="C59" s="29" t="s">
        <v>869</v>
      </c>
      <c r="D59" s="25" t="s">
        <v>60</v>
      </c>
      <c r="E59" s="30" t="s">
        <v>870</v>
      </c>
      <c r="F59" s="16" t="s">
        <v>85</v>
      </c>
      <c r="G59" s="31">
        <v>110</v>
      </c>
      <c r="H59" s="32"/>
      <c r="I59" s="32">
        <f>ROUND(ROUND(H59,2)*ROUND(G59,4),2)</f>
        <v>0</v>
      </c>
      <c r="J59" s="16" t="s">
        <v>63</v>
      </c>
      <c r="K59" s="25"/>
      <c r="L59" s="25"/>
      <c r="M59" s="25"/>
      <c r="O59">
        <f>(I59*21)/100</f>
        <v>0</v>
      </c>
      <c r="P59" t="s">
        <v>27</v>
      </c>
    </row>
    <row r="60" spans="1:16" x14ac:dyDescent="0.2">
      <c r="A60" s="33" t="s">
        <v>64</v>
      </c>
      <c r="E60" s="23" t="s">
        <v>60</v>
      </c>
    </row>
    <row r="61" spans="1:16" x14ac:dyDescent="0.2">
      <c r="A61" s="34" t="s">
        <v>65</v>
      </c>
      <c r="E61" s="35" t="s">
        <v>66</v>
      </c>
    </row>
    <row r="62" spans="1:16" ht="76.5" x14ac:dyDescent="0.2">
      <c r="A62" t="s">
        <v>67</v>
      </c>
      <c r="E62" s="23" t="s">
        <v>871</v>
      </c>
    </row>
    <row r="63" spans="1:16" x14ac:dyDescent="0.2">
      <c r="A63" s="25" t="s">
        <v>58</v>
      </c>
      <c r="B63" s="29">
        <v>14</v>
      </c>
      <c r="C63" s="29" t="s">
        <v>872</v>
      </c>
      <c r="D63" s="25" t="s">
        <v>60</v>
      </c>
      <c r="E63" s="30" t="s">
        <v>873</v>
      </c>
      <c r="F63" s="16" t="s">
        <v>71</v>
      </c>
      <c r="G63" s="31">
        <v>4</v>
      </c>
      <c r="H63" s="32"/>
      <c r="I63" s="32">
        <f>ROUND(ROUND(H63,2)*ROUND(G63,4),2)</f>
        <v>0</v>
      </c>
      <c r="J63" s="16" t="s">
        <v>63</v>
      </c>
      <c r="K63" s="25"/>
      <c r="L63" s="25"/>
      <c r="M63" s="25"/>
      <c r="O63">
        <f>(I63*21)/100</f>
        <v>0</v>
      </c>
      <c r="P63" t="s">
        <v>27</v>
      </c>
    </row>
    <row r="64" spans="1:16" x14ac:dyDescent="0.2">
      <c r="A64" s="33" t="s">
        <v>64</v>
      </c>
      <c r="E64" s="23" t="s">
        <v>60</v>
      </c>
    </row>
    <row r="65" spans="1:18" x14ac:dyDescent="0.2">
      <c r="A65" s="34" t="s">
        <v>65</v>
      </c>
      <c r="E65" s="35" t="s">
        <v>66</v>
      </c>
    </row>
    <row r="66" spans="1:18" ht="114.75" x14ac:dyDescent="0.2">
      <c r="A66" t="s">
        <v>67</v>
      </c>
      <c r="E66" s="23" t="s">
        <v>874</v>
      </c>
    </row>
    <row r="67" spans="1:18" ht="12.75" customHeight="1" x14ac:dyDescent="0.2">
      <c r="A67" t="s">
        <v>56</v>
      </c>
      <c r="C67" s="36" t="s">
        <v>26</v>
      </c>
      <c r="E67" s="27" t="s">
        <v>875</v>
      </c>
      <c r="I67" s="37">
        <f>0+Q67</f>
        <v>0</v>
      </c>
      <c r="O67">
        <f>0+R67</f>
        <v>0</v>
      </c>
      <c r="Q67">
        <f>0+I68+I72+I76+I80+I84+I88+I92+I96+I100+I104+I108+I112+I116+I120+I124+I128</f>
        <v>0</v>
      </c>
      <c r="R67">
        <f>0+O68+O72+O76+O80+O84+O88+O92+O96+O100+O104+O108+O112+O116+O120+O124+O128</f>
        <v>0</v>
      </c>
    </row>
    <row r="68" spans="1:18" x14ac:dyDescent="0.2">
      <c r="A68" s="25" t="s">
        <v>58</v>
      </c>
      <c r="B68" s="29">
        <v>15</v>
      </c>
      <c r="C68" s="29" t="s">
        <v>876</v>
      </c>
      <c r="D68" s="25" t="s">
        <v>60</v>
      </c>
      <c r="E68" s="30" t="s">
        <v>877</v>
      </c>
      <c r="F68" s="16" t="s">
        <v>93</v>
      </c>
      <c r="G68" s="31">
        <v>5</v>
      </c>
      <c r="H68" s="32"/>
      <c r="I68" s="32">
        <f>ROUND(ROUND(H68,2)*ROUND(G68,4),2)</f>
        <v>0</v>
      </c>
      <c r="J68" s="16" t="s">
        <v>63</v>
      </c>
      <c r="K68" s="25"/>
      <c r="L68" s="25"/>
      <c r="M68" s="25"/>
      <c r="O68">
        <f>(I68*21)/100</f>
        <v>0</v>
      </c>
      <c r="P68" t="s">
        <v>27</v>
      </c>
    </row>
    <row r="69" spans="1:18" x14ac:dyDescent="0.2">
      <c r="A69" s="33" t="s">
        <v>64</v>
      </c>
      <c r="E69" s="23" t="s">
        <v>60</v>
      </c>
    </row>
    <row r="70" spans="1:18" x14ac:dyDescent="0.2">
      <c r="A70" s="34" t="s">
        <v>65</v>
      </c>
      <c r="E70" s="35" t="s">
        <v>66</v>
      </c>
    </row>
    <row r="71" spans="1:18" ht="76.5" x14ac:dyDescent="0.2">
      <c r="A71" t="s">
        <v>67</v>
      </c>
      <c r="E71" s="23" t="s">
        <v>797</v>
      </c>
    </row>
    <row r="72" spans="1:18" x14ac:dyDescent="0.2">
      <c r="A72" s="25" t="s">
        <v>58</v>
      </c>
      <c r="B72" s="29" t="s">
        <v>119</v>
      </c>
      <c r="C72" s="29" t="s">
        <v>99</v>
      </c>
      <c r="D72" s="25" t="s">
        <v>60</v>
      </c>
      <c r="E72" s="30" t="s">
        <v>808</v>
      </c>
      <c r="F72" s="16" t="s">
        <v>85</v>
      </c>
      <c r="G72" s="31">
        <v>25</v>
      </c>
      <c r="H72" s="32"/>
      <c r="I72" s="32">
        <f>ROUND(ROUND(H72,2)*ROUND(G72,4),2)</f>
        <v>0</v>
      </c>
      <c r="J72" s="16" t="s">
        <v>63</v>
      </c>
      <c r="K72" s="25"/>
      <c r="L72" s="25"/>
      <c r="M72" s="25"/>
      <c r="O72">
        <f>(I72*21)/100</f>
        <v>0</v>
      </c>
      <c r="P72" t="s">
        <v>27</v>
      </c>
    </row>
    <row r="73" spans="1:18" x14ac:dyDescent="0.2">
      <c r="A73" s="33" t="s">
        <v>64</v>
      </c>
      <c r="E73" s="23" t="s">
        <v>60</v>
      </c>
    </row>
    <row r="74" spans="1:18" x14ac:dyDescent="0.2">
      <c r="A74" s="34" t="s">
        <v>65</v>
      </c>
      <c r="E74" s="35" t="s">
        <v>66</v>
      </c>
    </row>
    <row r="75" spans="1:18" ht="76.5" x14ac:dyDescent="0.2">
      <c r="A75" t="s">
        <v>67</v>
      </c>
      <c r="E75" s="23" t="s">
        <v>101</v>
      </c>
    </row>
    <row r="76" spans="1:18" x14ac:dyDescent="0.2">
      <c r="A76" s="25" t="s">
        <v>58</v>
      </c>
      <c r="B76" s="29">
        <v>17</v>
      </c>
      <c r="C76" s="29" t="s">
        <v>878</v>
      </c>
      <c r="D76" s="25" t="s">
        <v>60</v>
      </c>
      <c r="E76" s="30" t="s">
        <v>879</v>
      </c>
      <c r="F76" s="16" t="s">
        <v>71</v>
      </c>
      <c r="G76" s="31">
        <v>6</v>
      </c>
      <c r="H76" s="32"/>
      <c r="I76" s="32">
        <f>ROUND(ROUND(H76,2)*ROUND(G76,4),2)</f>
        <v>0</v>
      </c>
      <c r="J76" s="16" t="s">
        <v>63</v>
      </c>
      <c r="K76" s="25"/>
      <c r="L76" s="25"/>
      <c r="M76" s="25"/>
      <c r="O76">
        <f>(I76*21)/100</f>
        <v>0</v>
      </c>
      <c r="P76" t="s">
        <v>27</v>
      </c>
    </row>
    <row r="77" spans="1:18" x14ac:dyDescent="0.2">
      <c r="A77" s="33" t="s">
        <v>64</v>
      </c>
      <c r="E77" s="23" t="s">
        <v>60</v>
      </c>
    </row>
    <row r="78" spans="1:18" x14ac:dyDescent="0.2">
      <c r="A78" s="34" t="s">
        <v>65</v>
      </c>
      <c r="E78" s="35" t="s">
        <v>66</v>
      </c>
    </row>
    <row r="79" spans="1:18" ht="89.25" x14ac:dyDescent="0.2">
      <c r="A79" t="s">
        <v>67</v>
      </c>
      <c r="E79" s="23" t="s">
        <v>880</v>
      </c>
    </row>
    <row r="80" spans="1:18" x14ac:dyDescent="0.2">
      <c r="A80" s="25" t="s">
        <v>58</v>
      </c>
      <c r="B80" s="29">
        <v>18</v>
      </c>
      <c r="C80" s="29" t="s">
        <v>881</v>
      </c>
      <c r="D80" s="25" t="s">
        <v>60</v>
      </c>
      <c r="E80" s="30" t="s">
        <v>882</v>
      </c>
      <c r="F80" s="16" t="s">
        <v>71</v>
      </c>
      <c r="G80" s="31">
        <v>1</v>
      </c>
      <c r="H80" s="32"/>
      <c r="I80" s="32">
        <f>ROUND(ROUND(H80,2)*ROUND(G80,4),2)</f>
        <v>0</v>
      </c>
      <c r="J80" s="16" t="s">
        <v>63</v>
      </c>
      <c r="K80" s="25"/>
      <c r="L80" s="25"/>
      <c r="M80" s="25"/>
      <c r="O80">
        <f>(I80*21)/100</f>
        <v>0</v>
      </c>
      <c r="P80" t="s">
        <v>27</v>
      </c>
    </row>
    <row r="81" spans="1:16" x14ac:dyDescent="0.2">
      <c r="A81" s="33" t="s">
        <v>64</v>
      </c>
      <c r="E81" s="23" t="s">
        <v>60</v>
      </c>
    </row>
    <row r="82" spans="1:16" x14ac:dyDescent="0.2">
      <c r="A82" s="34" t="s">
        <v>65</v>
      </c>
      <c r="E82" s="35" t="s">
        <v>66</v>
      </c>
    </row>
    <row r="83" spans="1:16" ht="76.5" x14ac:dyDescent="0.2">
      <c r="A83" t="s">
        <v>67</v>
      </c>
      <c r="E83" s="23" t="s">
        <v>883</v>
      </c>
    </row>
    <row r="84" spans="1:16" x14ac:dyDescent="0.2">
      <c r="A84" s="25" t="s">
        <v>58</v>
      </c>
      <c r="B84" s="29">
        <v>19</v>
      </c>
      <c r="C84" s="29" t="s">
        <v>884</v>
      </c>
      <c r="D84" s="25" t="s">
        <v>60</v>
      </c>
      <c r="E84" s="30" t="s">
        <v>885</v>
      </c>
      <c r="F84" s="16" t="s">
        <v>71</v>
      </c>
      <c r="G84" s="31">
        <v>3</v>
      </c>
      <c r="H84" s="32"/>
      <c r="I84" s="32">
        <f>ROUND(ROUND(H84,2)*ROUND(G84,4),2)</f>
        <v>0</v>
      </c>
      <c r="J84" s="16" t="s">
        <v>63</v>
      </c>
      <c r="K84" s="25"/>
      <c r="L84" s="25"/>
      <c r="M84" s="25"/>
      <c r="O84">
        <f>(I84*21)/100</f>
        <v>0</v>
      </c>
      <c r="P84" t="s">
        <v>27</v>
      </c>
    </row>
    <row r="85" spans="1:16" x14ac:dyDescent="0.2">
      <c r="A85" s="33" t="s">
        <v>64</v>
      </c>
      <c r="E85" s="23" t="s">
        <v>60</v>
      </c>
    </row>
    <row r="86" spans="1:16" x14ac:dyDescent="0.2">
      <c r="A86" s="34" t="s">
        <v>65</v>
      </c>
      <c r="E86" s="35" t="s">
        <v>66</v>
      </c>
    </row>
    <row r="87" spans="1:16" ht="76.5" x14ac:dyDescent="0.2">
      <c r="A87" t="s">
        <v>67</v>
      </c>
      <c r="E87" s="23" t="s">
        <v>883</v>
      </c>
    </row>
    <row r="88" spans="1:16" x14ac:dyDescent="0.2">
      <c r="A88" s="25" t="s">
        <v>58</v>
      </c>
      <c r="B88" s="29">
        <v>20</v>
      </c>
      <c r="C88" s="29" t="s">
        <v>886</v>
      </c>
      <c r="D88" s="25" t="s">
        <v>60</v>
      </c>
      <c r="E88" s="30" t="s">
        <v>887</v>
      </c>
      <c r="F88" s="16" t="s">
        <v>71</v>
      </c>
      <c r="G88" s="31">
        <v>1</v>
      </c>
      <c r="H88" s="32"/>
      <c r="I88" s="32">
        <f>ROUND(ROUND(H88,2)*ROUND(G88,4),2)</f>
        <v>0</v>
      </c>
      <c r="J88" s="16" t="s">
        <v>63</v>
      </c>
      <c r="K88" s="25"/>
      <c r="L88" s="25"/>
      <c r="M88" s="25"/>
      <c r="O88">
        <f>(I88*21)/100</f>
        <v>0</v>
      </c>
      <c r="P88" t="s">
        <v>27</v>
      </c>
    </row>
    <row r="89" spans="1:16" x14ac:dyDescent="0.2">
      <c r="A89" s="33" t="s">
        <v>64</v>
      </c>
      <c r="E89" s="23" t="s">
        <v>60</v>
      </c>
    </row>
    <row r="90" spans="1:16" x14ac:dyDescent="0.2">
      <c r="A90" s="34" t="s">
        <v>65</v>
      </c>
      <c r="E90" s="35" t="s">
        <v>66</v>
      </c>
    </row>
    <row r="91" spans="1:16" ht="76.5" x14ac:dyDescent="0.2">
      <c r="A91" t="s">
        <v>67</v>
      </c>
      <c r="E91" s="23" t="s">
        <v>888</v>
      </c>
    </row>
    <row r="92" spans="1:16" x14ac:dyDescent="0.2">
      <c r="A92" s="25" t="s">
        <v>58</v>
      </c>
      <c r="B92" s="29">
        <v>21</v>
      </c>
      <c r="C92" s="29" t="s">
        <v>889</v>
      </c>
      <c r="D92" s="25" t="s">
        <v>60</v>
      </c>
      <c r="E92" s="30" t="s">
        <v>890</v>
      </c>
      <c r="F92" s="16" t="s">
        <v>71</v>
      </c>
      <c r="G92" s="31">
        <v>2</v>
      </c>
      <c r="H92" s="32"/>
      <c r="I92" s="32">
        <f>ROUND(ROUND(H92,2)*ROUND(G92,4),2)</f>
        <v>0</v>
      </c>
      <c r="J92" s="16" t="s">
        <v>63</v>
      </c>
      <c r="K92" s="25"/>
      <c r="L92" s="25"/>
      <c r="M92" s="25"/>
      <c r="O92">
        <f>(I92*21)/100</f>
        <v>0</v>
      </c>
      <c r="P92" t="s">
        <v>27</v>
      </c>
    </row>
    <row r="93" spans="1:16" x14ac:dyDescent="0.2">
      <c r="A93" s="33" t="s">
        <v>64</v>
      </c>
      <c r="E93" s="23" t="s">
        <v>60</v>
      </c>
    </row>
    <row r="94" spans="1:16" x14ac:dyDescent="0.2">
      <c r="A94" s="34" t="s">
        <v>65</v>
      </c>
      <c r="E94" s="35" t="s">
        <v>66</v>
      </c>
    </row>
    <row r="95" spans="1:16" ht="76.5" x14ac:dyDescent="0.2">
      <c r="A95" t="s">
        <v>67</v>
      </c>
      <c r="E95" s="23" t="s">
        <v>891</v>
      </c>
    </row>
    <row r="96" spans="1:16" x14ac:dyDescent="0.2">
      <c r="A96" s="25" t="s">
        <v>58</v>
      </c>
      <c r="B96" s="29" t="s">
        <v>138</v>
      </c>
      <c r="C96" s="29" t="s">
        <v>892</v>
      </c>
      <c r="D96" s="25" t="s">
        <v>60</v>
      </c>
      <c r="E96" s="30" t="s">
        <v>893</v>
      </c>
      <c r="F96" s="16" t="s">
        <v>71</v>
      </c>
      <c r="G96" s="31">
        <v>2</v>
      </c>
      <c r="H96" s="32"/>
      <c r="I96" s="32">
        <f>ROUND(ROUND(H96,2)*ROUND(G96,4),2)</f>
        <v>0</v>
      </c>
      <c r="J96" s="16" t="s">
        <v>63</v>
      </c>
      <c r="K96" s="25"/>
      <c r="L96" s="25"/>
      <c r="M96" s="25"/>
      <c r="O96">
        <f>(I96*21)/100</f>
        <v>0</v>
      </c>
      <c r="P96" t="s">
        <v>27</v>
      </c>
    </row>
    <row r="97" spans="1:16" x14ac:dyDescent="0.2">
      <c r="A97" s="33" t="s">
        <v>64</v>
      </c>
      <c r="E97" s="23" t="s">
        <v>60</v>
      </c>
    </row>
    <row r="98" spans="1:16" x14ac:dyDescent="0.2">
      <c r="A98" s="34" t="s">
        <v>65</v>
      </c>
      <c r="E98" s="35" t="s">
        <v>60</v>
      </c>
    </row>
    <row r="99" spans="1:16" ht="76.5" x14ac:dyDescent="0.2">
      <c r="A99" t="s">
        <v>67</v>
      </c>
      <c r="E99" s="23" t="s">
        <v>894</v>
      </c>
    </row>
    <row r="100" spans="1:16" x14ac:dyDescent="0.2">
      <c r="A100" s="25" t="s">
        <v>58</v>
      </c>
      <c r="B100" s="29">
        <v>23</v>
      </c>
      <c r="C100" s="29" t="s">
        <v>861</v>
      </c>
      <c r="D100" s="25" t="s">
        <v>60</v>
      </c>
      <c r="E100" s="30" t="s">
        <v>862</v>
      </c>
      <c r="F100" s="16" t="s">
        <v>85</v>
      </c>
      <c r="G100" s="31">
        <v>50</v>
      </c>
      <c r="H100" s="32"/>
      <c r="I100" s="32">
        <f>ROUND(ROUND(H100,2)*ROUND(G100,4),2)</f>
        <v>0</v>
      </c>
      <c r="J100" s="16" t="s">
        <v>63</v>
      </c>
      <c r="K100" s="25"/>
      <c r="L100" s="25"/>
      <c r="M100" s="25"/>
      <c r="O100">
        <f>(I100*21)/100</f>
        <v>0</v>
      </c>
      <c r="P100" t="s">
        <v>27</v>
      </c>
    </row>
    <row r="101" spans="1:16" x14ac:dyDescent="0.2">
      <c r="A101" s="33" t="s">
        <v>64</v>
      </c>
      <c r="E101" s="23" t="s">
        <v>60</v>
      </c>
    </row>
    <row r="102" spans="1:16" x14ac:dyDescent="0.2">
      <c r="A102" s="34" t="s">
        <v>65</v>
      </c>
      <c r="E102" s="35" t="s">
        <v>66</v>
      </c>
    </row>
    <row r="103" spans="1:16" ht="127.5" x14ac:dyDescent="0.2">
      <c r="A103" t="s">
        <v>67</v>
      </c>
      <c r="E103" s="23" t="s">
        <v>107</v>
      </c>
    </row>
    <row r="104" spans="1:16" x14ac:dyDescent="0.2">
      <c r="A104" s="25" t="s">
        <v>58</v>
      </c>
      <c r="B104" s="29">
        <v>24</v>
      </c>
      <c r="C104" s="29" t="s">
        <v>863</v>
      </c>
      <c r="D104" s="25" t="s">
        <v>60</v>
      </c>
      <c r="E104" s="30" t="s">
        <v>864</v>
      </c>
      <c r="F104" s="16" t="s">
        <v>71</v>
      </c>
      <c r="G104" s="31">
        <v>3</v>
      </c>
      <c r="H104" s="32"/>
      <c r="I104" s="32">
        <f>ROUND(ROUND(H104,2)*ROUND(G104,4),2)</f>
        <v>0</v>
      </c>
      <c r="J104" s="16" t="s">
        <v>63</v>
      </c>
      <c r="K104" s="25"/>
      <c r="L104" s="25"/>
      <c r="M104" s="25"/>
      <c r="O104">
        <f>(I104*21)/100</f>
        <v>0</v>
      </c>
      <c r="P104" t="s">
        <v>27</v>
      </c>
    </row>
    <row r="105" spans="1:16" x14ac:dyDescent="0.2">
      <c r="A105" s="33" t="s">
        <v>64</v>
      </c>
      <c r="E105" s="23" t="s">
        <v>60</v>
      </c>
    </row>
    <row r="106" spans="1:16" x14ac:dyDescent="0.2">
      <c r="A106" s="34" t="s">
        <v>65</v>
      </c>
      <c r="E106" s="35" t="s">
        <v>66</v>
      </c>
    </row>
    <row r="107" spans="1:16" ht="76.5" x14ac:dyDescent="0.2">
      <c r="A107" t="s">
        <v>67</v>
      </c>
      <c r="E107" s="23" t="s">
        <v>865</v>
      </c>
    </row>
    <row r="108" spans="1:16" ht="25.5" x14ac:dyDescent="0.2">
      <c r="A108" s="25" t="s">
        <v>58</v>
      </c>
      <c r="B108" s="29">
        <v>25</v>
      </c>
      <c r="C108" s="29" t="s">
        <v>895</v>
      </c>
      <c r="D108" s="25" t="s">
        <v>60</v>
      </c>
      <c r="E108" s="30" t="s">
        <v>896</v>
      </c>
      <c r="F108" s="16" t="s">
        <v>85</v>
      </c>
      <c r="G108" s="31">
        <v>180</v>
      </c>
      <c r="H108" s="32"/>
      <c r="I108" s="32">
        <f>ROUND(ROUND(H108,2)*ROUND(G108,4),2)</f>
        <v>0</v>
      </c>
      <c r="J108" s="16" t="s">
        <v>63</v>
      </c>
      <c r="K108" s="25"/>
      <c r="L108" s="25"/>
      <c r="M108" s="25"/>
      <c r="O108">
        <f>(I108*21)/100</f>
        <v>0</v>
      </c>
      <c r="P108" t="s">
        <v>27</v>
      </c>
    </row>
    <row r="109" spans="1:16" x14ac:dyDescent="0.2">
      <c r="A109" s="33" t="s">
        <v>64</v>
      </c>
      <c r="E109" s="23" t="s">
        <v>60</v>
      </c>
    </row>
    <row r="110" spans="1:16" x14ac:dyDescent="0.2">
      <c r="A110" s="34" t="s">
        <v>65</v>
      </c>
      <c r="E110" s="35" t="s">
        <v>66</v>
      </c>
    </row>
    <row r="111" spans="1:16" ht="89.25" x14ac:dyDescent="0.2">
      <c r="A111" t="s">
        <v>67</v>
      </c>
      <c r="E111" s="23" t="s">
        <v>114</v>
      </c>
    </row>
    <row r="112" spans="1:16" ht="25.5" x14ac:dyDescent="0.2">
      <c r="A112" s="25" t="s">
        <v>58</v>
      </c>
      <c r="B112" s="29">
        <v>26</v>
      </c>
      <c r="C112" s="29" t="s">
        <v>897</v>
      </c>
      <c r="D112" s="25" t="s">
        <v>60</v>
      </c>
      <c r="E112" s="30" t="s">
        <v>898</v>
      </c>
      <c r="F112" s="16" t="s">
        <v>85</v>
      </c>
      <c r="G112" s="31">
        <v>25</v>
      </c>
      <c r="H112" s="32"/>
      <c r="I112" s="32">
        <f>ROUND(ROUND(H112,2)*ROUND(G112,4),2)</f>
        <v>0</v>
      </c>
      <c r="J112" s="16" t="s">
        <v>63</v>
      </c>
      <c r="K112" s="25"/>
      <c r="L112" s="25"/>
      <c r="M112" s="25"/>
      <c r="O112">
        <f>(I112*21)/100</f>
        <v>0</v>
      </c>
      <c r="P112" t="s">
        <v>27</v>
      </c>
    </row>
    <row r="113" spans="1:16" x14ac:dyDescent="0.2">
      <c r="A113" s="33" t="s">
        <v>64</v>
      </c>
      <c r="E113" s="23" t="s">
        <v>60</v>
      </c>
    </row>
    <row r="114" spans="1:16" x14ac:dyDescent="0.2">
      <c r="A114" s="34" t="s">
        <v>65</v>
      </c>
      <c r="E114" s="35" t="s">
        <v>66</v>
      </c>
    </row>
    <row r="115" spans="1:16" ht="89.25" x14ac:dyDescent="0.2">
      <c r="A115" t="s">
        <v>67</v>
      </c>
      <c r="E115" s="23" t="s">
        <v>114</v>
      </c>
    </row>
    <row r="116" spans="1:16" x14ac:dyDescent="0.2">
      <c r="A116" s="25" t="s">
        <v>58</v>
      </c>
      <c r="B116" s="29">
        <v>27</v>
      </c>
      <c r="C116" s="29" t="s">
        <v>869</v>
      </c>
      <c r="D116" s="25" t="s">
        <v>60</v>
      </c>
      <c r="E116" s="30" t="s">
        <v>870</v>
      </c>
      <c r="F116" s="16" t="s">
        <v>85</v>
      </c>
      <c r="G116" s="31">
        <v>25</v>
      </c>
      <c r="H116" s="32"/>
      <c r="I116" s="32">
        <f>ROUND(ROUND(H116,2)*ROUND(G116,4),2)</f>
        <v>0</v>
      </c>
      <c r="J116" s="16" t="s">
        <v>63</v>
      </c>
      <c r="K116" s="25"/>
      <c r="L116" s="25"/>
      <c r="M116" s="25"/>
      <c r="O116">
        <f>(I116*21)/100</f>
        <v>0</v>
      </c>
      <c r="P116" t="s">
        <v>27</v>
      </c>
    </row>
    <row r="117" spans="1:16" x14ac:dyDescent="0.2">
      <c r="A117" s="33" t="s">
        <v>64</v>
      </c>
      <c r="E117" s="23" t="s">
        <v>60</v>
      </c>
    </row>
    <row r="118" spans="1:16" x14ac:dyDescent="0.2">
      <c r="A118" s="34" t="s">
        <v>65</v>
      </c>
      <c r="E118" s="35" t="s">
        <v>66</v>
      </c>
    </row>
    <row r="119" spans="1:16" ht="76.5" x14ac:dyDescent="0.2">
      <c r="A119" t="s">
        <v>67</v>
      </c>
      <c r="E119" s="23" t="s">
        <v>871</v>
      </c>
    </row>
    <row r="120" spans="1:16" x14ac:dyDescent="0.2">
      <c r="A120" s="25" t="s">
        <v>58</v>
      </c>
      <c r="B120" s="29">
        <v>28</v>
      </c>
      <c r="C120" s="29" t="s">
        <v>120</v>
      </c>
      <c r="D120" s="25" t="s">
        <v>60</v>
      </c>
      <c r="E120" s="30" t="s">
        <v>121</v>
      </c>
      <c r="F120" s="16" t="s">
        <v>71</v>
      </c>
      <c r="G120" s="31">
        <v>1</v>
      </c>
      <c r="H120" s="32"/>
      <c r="I120" s="32">
        <f>ROUND(ROUND(H120,2)*ROUND(G120,4),2)</f>
        <v>0</v>
      </c>
      <c r="J120" s="16" t="s">
        <v>63</v>
      </c>
      <c r="K120" s="25"/>
      <c r="L120" s="25"/>
      <c r="M120" s="25"/>
      <c r="O120">
        <f>(I120*21)/100</f>
        <v>0</v>
      </c>
      <c r="P120" t="s">
        <v>27</v>
      </c>
    </row>
    <row r="121" spans="1:16" x14ac:dyDescent="0.2">
      <c r="A121" s="33" t="s">
        <v>64</v>
      </c>
      <c r="E121" s="23" t="s">
        <v>60</v>
      </c>
    </row>
    <row r="122" spans="1:16" x14ac:dyDescent="0.2">
      <c r="A122" s="34" t="s">
        <v>65</v>
      </c>
      <c r="E122" s="35" t="s">
        <v>899</v>
      </c>
    </row>
    <row r="123" spans="1:16" ht="127.5" x14ac:dyDescent="0.2">
      <c r="A123" t="s">
        <v>67</v>
      </c>
      <c r="E123" s="23" t="s">
        <v>122</v>
      </c>
    </row>
    <row r="124" spans="1:16" ht="38.25" x14ac:dyDescent="0.2">
      <c r="A124" s="25" t="s">
        <v>58</v>
      </c>
      <c r="B124" s="29">
        <v>29</v>
      </c>
      <c r="C124" s="29" t="s">
        <v>900</v>
      </c>
      <c r="D124" s="25" t="s">
        <v>60</v>
      </c>
      <c r="E124" s="30" t="s">
        <v>901</v>
      </c>
      <c r="F124" s="16" t="s">
        <v>71</v>
      </c>
      <c r="G124" s="31">
        <v>1</v>
      </c>
      <c r="H124" s="32"/>
      <c r="I124" s="32">
        <f>ROUND(ROUND(H124,2)*ROUND(G124,4),2)</f>
        <v>0</v>
      </c>
      <c r="J124" s="16" t="s">
        <v>63</v>
      </c>
      <c r="K124" s="25"/>
      <c r="L124" s="25"/>
      <c r="M124" s="25"/>
      <c r="O124">
        <f>(I124*21)/100</f>
        <v>0</v>
      </c>
      <c r="P124" t="s">
        <v>27</v>
      </c>
    </row>
    <row r="125" spans="1:16" x14ac:dyDescent="0.2">
      <c r="A125" s="33" t="s">
        <v>64</v>
      </c>
      <c r="E125" s="23" t="s">
        <v>60</v>
      </c>
    </row>
    <row r="126" spans="1:16" x14ac:dyDescent="0.2">
      <c r="A126" s="34" t="s">
        <v>65</v>
      </c>
      <c r="E126" s="35" t="s">
        <v>902</v>
      </c>
    </row>
    <row r="127" spans="1:16" ht="127.5" x14ac:dyDescent="0.2">
      <c r="A127" t="s">
        <v>67</v>
      </c>
      <c r="E127" s="23" t="s">
        <v>903</v>
      </c>
    </row>
    <row r="128" spans="1:16" x14ac:dyDescent="0.2">
      <c r="A128" s="25" t="s">
        <v>58</v>
      </c>
      <c r="B128" s="29">
        <v>30</v>
      </c>
      <c r="C128" s="29" t="s">
        <v>904</v>
      </c>
      <c r="D128" s="25" t="s">
        <v>60</v>
      </c>
      <c r="E128" s="30" t="s">
        <v>905</v>
      </c>
      <c r="F128" s="16" t="s">
        <v>78</v>
      </c>
      <c r="G128" s="31">
        <v>3</v>
      </c>
      <c r="H128" s="32"/>
      <c r="I128" s="32">
        <f>ROUND(ROUND(H128,2)*ROUND(G128,4),2)</f>
        <v>0</v>
      </c>
      <c r="J128" s="16" t="s">
        <v>63</v>
      </c>
      <c r="K128" s="25"/>
      <c r="L128" s="25"/>
      <c r="M128" s="25"/>
      <c r="O128">
        <f>(I128*21)/100</f>
        <v>0</v>
      </c>
      <c r="P128" t="s">
        <v>27</v>
      </c>
    </row>
    <row r="129" spans="1:18" x14ac:dyDescent="0.2">
      <c r="A129" s="33" t="s">
        <v>64</v>
      </c>
      <c r="E129" s="23" t="s">
        <v>60</v>
      </c>
    </row>
    <row r="130" spans="1:18" x14ac:dyDescent="0.2">
      <c r="A130" s="34" t="s">
        <v>65</v>
      </c>
      <c r="E130" s="35" t="s">
        <v>66</v>
      </c>
    </row>
    <row r="131" spans="1:18" ht="89.25" x14ac:dyDescent="0.2">
      <c r="A131" t="s">
        <v>67</v>
      </c>
      <c r="E131" s="23" t="s">
        <v>906</v>
      </c>
    </row>
    <row r="132" spans="1:18" ht="12.75" customHeight="1" x14ac:dyDescent="0.2">
      <c r="A132" t="s">
        <v>56</v>
      </c>
      <c r="C132" s="36" t="s">
        <v>25</v>
      </c>
      <c r="E132" s="27" t="s">
        <v>907</v>
      </c>
      <c r="I132" s="37">
        <f>0+Q132</f>
        <v>0</v>
      </c>
      <c r="O132">
        <f>0+R132</f>
        <v>0</v>
      </c>
      <c r="Q132">
        <f>0+I133+I137+I141+I145</f>
        <v>0</v>
      </c>
      <c r="R132">
        <f>0+O133+O137+O141+O145</f>
        <v>0</v>
      </c>
    </row>
    <row r="133" spans="1:18" x14ac:dyDescent="0.2">
      <c r="A133" s="25" t="s">
        <v>58</v>
      </c>
      <c r="B133" s="29" t="s">
        <v>172</v>
      </c>
      <c r="C133" s="29" t="s">
        <v>908</v>
      </c>
      <c r="D133" s="25" t="s">
        <v>60</v>
      </c>
      <c r="E133" s="30" t="s">
        <v>909</v>
      </c>
      <c r="F133" s="16" t="s">
        <v>62</v>
      </c>
      <c r="G133" s="31">
        <v>5</v>
      </c>
      <c r="H133" s="32"/>
      <c r="I133" s="32">
        <f>ROUND(ROUND(H133,2)*ROUND(G133,4),2)</f>
        <v>0</v>
      </c>
      <c r="J133" s="16" t="s">
        <v>63</v>
      </c>
      <c r="K133" s="25"/>
      <c r="L133" s="25"/>
      <c r="M133" s="25"/>
      <c r="O133">
        <f>(I133*21)/100</f>
        <v>0</v>
      </c>
      <c r="P133" t="s">
        <v>27</v>
      </c>
    </row>
    <row r="134" spans="1:18" x14ac:dyDescent="0.2">
      <c r="A134" s="33" t="s">
        <v>64</v>
      </c>
      <c r="E134" s="23" t="s">
        <v>60</v>
      </c>
    </row>
    <row r="135" spans="1:18" x14ac:dyDescent="0.2">
      <c r="A135" s="34" t="s">
        <v>65</v>
      </c>
      <c r="E135" s="35" t="s">
        <v>66</v>
      </c>
    </row>
    <row r="136" spans="1:18" ht="25.5" x14ac:dyDescent="0.2">
      <c r="A136" t="s">
        <v>67</v>
      </c>
      <c r="E136" s="23" t="s">
        <v>910</v>
      </c>
    </row>
    <row r="137" spans="1:18" x14ac:dyDescent="0.2">
      <c r="A137" s="25" t="s">
        <v>58</v>
      </c>
      <c r="B137" s="29" t="s">
        <v>160</v>
      </c>
      <c r="C137" s="29" t="s">
        <v>911</v>
      </c>
      <c r="D137" s="25" t="s">
        <v>60</v>
      </c>
      <c r="E137" s="30" t="s">
        <v>912</v>
      </c>
      <c r="F137" s="16" t="s">
        <v>71</v>
      </c>
      <c r="G137" s="31">
        <v>6</v>
      </c>
      <c r="H137" s="32"/>
      <c r="I137" s="32">
        <f>ROUND(ROUND(H137,2)*ROUND(G137,4),2)</f>
        <v>0</v>
      </c>
      <c r="J137" s="16" t="s">
        <v>63</v>
      </c>
      <c r="K137" s="25"/>
      <c r="L137" s="25"/>
      <c r="M137" s="25"/>
      <c r="O137">
        <f>(I137*21)/100</f>
        <v>0</v>
      </c>
      <c r="P137" t="s">
        <v>27</v>
      </c>
    </row>
    <row r="138" spans="1:18" x14ac:dyDescent="0.2">
      <c r="A138" s="33" t="s">
        <v>64</v>
      </c>
      <c r="E138" s="23" t="s">
        <v>60</v>
      </c>
    </row>
    <row r="139" spans="1:18" x14ac:dyDescent="0.2">
      <c r="A139" s="34" t="s">
        <v>65</v>
      </c>
      <c r="E139" s="35" t="s">
        <v>66</v>
      </c>
    </row>
    <row r="140" spans="1:18" ht="114.75" x14ac:dyDescent="0.2">
      <c r="A140" t="s">
        <v>67</v>
      </c>
      <c r="E140" s="23" t="s">
        <v>913</v>
      </c>
    </row>
    <row r="141" spans="1:18" ht="25.5" x14ac:dyDescent="0.2">
      <c r="A141" s="25" t="s">
        <v>58</v>
      </c>
      <c r="B141" s="29" t="s">
        <v>164</v>
      </c>
      <c r="C141" s="29" t="s">
        <v>914</v>
      </c>
      <c r="D141" s="25" t="s">
        <v>60</v>
      </c>
      <c r="E141" s="30" t="s">
        <v>915</v>
      </c>
      <c r="F141" s="16" t="s">
        <v>71</v>
      </c>
      <c r="G141" s="31">
        <v>6</v>
      </c>
      <c r="H141" s="32"/>
      <c r="I141" s="32">
        <f>ROUND(ROUND(H141,2)*ROUND(G141,4),2)</f>
        <v>0</v>
      </c>
      <c r="J141" s="16" t="s">
        <v>63</v>
      </c>
      <c r="K141" s="25"/>
      <c r="L141" s="25"/>
      <c r="M141" s="25"/>
      <c r="O141">
        <f>(I141*21)/100</f>
        <v>0</v>
      </c>
      <c r="P141" t="s">
        <v>27</v>
      </c>
    </row>
    <row r="142" spans="1:18" x14ac:dyDescent="0.2">
      <c r="A142" s="33" t="s">
        <v>64</v>
      </c>
      <c r="E142" s="23" t="s">
        <v>60</v>
      </c>
    </row>
    <row r="143" spans="1:18" x14ac:dyDescent="0.2">
      <c r="A143" s="34" t="s">
        <v>65</v>
      </c>
      <c r="E143" s="35" t="s">
        <v>66</v>
      </c>
    </row>
    <row r="144" spans="1:18" ht="114.75" x14ac:dyDescent="0.2">
      <c r="A144" t="s">
        <v>67</v>
      </c>
      <c r="E144" s="23" t="s">
        <v>913</v>
      </c>
    </row>
    <row r="145" spans="1:18" x14ac:dyDescent="0.2">
      <c r="A145" s="25" t="s">
        <v>58</v>
      </c>
      <c r="B145" s="29" t="s">
        <v>182</v>
      </c>
      <c r="C145" s="29" t="s">
        <v>916</v>
      </c>
      <c r="D145" s="25" t="s">
        <v>60</v>
      </c>
      <c r="E145" s="30" t="s">
        <v>917</v>
      </c>
      <c r="F145" s="16" t="s">
        <v>71</v>
      </c>
      <c r="G145" s="31">
        <v>6</v>
      </c>
      <c r="H145" s="32"/>
      <c r="I145" s="32">
        <f>ROUND(ROUND(H145,2)*ROUND(G145,4),2)</f>
        <v>0</v>
      </c>
      <c r="J145" s="16" t="s">
        <v>63</v>
      </c>
      <c r="K145" s="25"/>
      <c r="L145" s="25"/>
      <c r="M145" s="25"/>
      <c r="O145">
        <f>(I145*21)/100</f>
        <v>0</v>
      </c>
      <c r="P145" t="s">
        <v>27</v>
      </c>
    </row>
    <row r="146" spans="1:18" x14ac:dyDescent="0.2">
      <c r="A146" s="33" t="s">
        <v>64</v>
      </c>
      <c r="E146" s="23" t="s">
        <v>60</v>
      </c>
    </row>
    <row r="147" spans="1:18" x14ac:dyDescent="0.2">
      <c r="A147" s="34" t="s">
        <v>65</v>
      </c>
      <c r="E147" s="35" t="s">
        <v>66</v>
      </c>
    </row>
    <row r="148" spans="1:18" ht="114.75" x14ac:dyDescent="0.2">
      <c r="A148" t="s">
        <v>67</v>
      </c>
      <c r="E148" s="23" t="s">
        <v>913</v>
      </c>
    </row>
    <row r="149" spans="1:18" ht="12.75" customHeight="1" x14ac:dyDescent="0.2">
      <c r="A149" t="s">
        <v>56</v>
      </c>
      <c r="C149" s="36" t="s">
        <v>38</v>
      </c>
      <c r="E149" s="27" t="s">
        <v>918</v>
      </c>
      <c r="I149" s="37">
        <f>0+Q149</f>
        <v>0</v>
      </c>
      <c r="O149">
        <f>0+R149</f>
        <v>0</v>
      </c>
      <c r="Q149">
        <f>0+I150+I154+I158+I162+I166+I170</f>
        <v>0</v>
      </c>
      <c r="R149">
        <f>0+O150+O154+O158+O162+O166+O170</f>
        <v>0</v>
      </c>
    </row>
    <row r="150" spans="1:18" x14ac:dyDescent="0.2">
      <c r="A150" s="25" t="s">
        <v>58</v>
      </c>
      <c r="B150" s="29">
        <v>35</v>
      </c>
      <c r="C150" s="29" t="s">
        <v>69</v>
      </c>
      <c r="D150" s="25" t="s">
        <v>60</v>
      </c>
      <c r="E150" s="30" t="s">
        <v>919</v>
      </c>
      <c r="F150" s="16" t="s">
        <v>71</v>
      </c>
      <c r="G150" s="31">
        <v>1</v>
      </c>
      <c r="H150" s="32"/>
      <c r="I150" s="32">
        <f>ROUND(ROUND(H150,2)*ROUND(G150,4),2)</f>
        <v>0</v>
      </c>
      <c r="J150" s="16" t="s">
        <v>63</v>
      </c>
      <c r="K150" s="25"/>
      <c r="L150" s="25"/>
      <c r="M150" s="25"/>
      <c r="O150">
        <f>(I150*21)/100</f>
        <v>0</v>
      </c>
      <c r="P150" t="s">
        <v>27</v>
      </c>
    </row>
    <row r="151" spans="1:18" x14ac:dyDescent="0.2">
      <c r="A151" s="33" t="s">
        <v>64</v>
      </c>
      <c r="E151" s="23" t="s">
        <v>72</v>
      </c>
    </row>
    <row r="152" spans="1:18" x14ac:dyDescent="0.2">
      <c r="A152" s="34" t="s">
        <v>65</v>
      </c>
      <c r="E152" s="35" t="s">
        <v>60</v>
      </c>
    </row>
    <row r="153" spans="1:18" x14ac:dyDescent="0.2">
      <c r="A153" t="s">
        <v>67</v>
      </c>
      <c r="E153" s="23" t="s">
        <v>72</v>
      </c>
    </row>
    <row r="154" spans="1:18" x14ac:dyDescent="0.2">
      <c r="A154" s="25" t="s">
        <v>58</v>
      </c>
      <c r="B154" s="29">
        <v>36</v>
      </c>
      <c r="C154" s="29" t="s">
        <v>920</v>
      </c>
      <c r="D154" s="25" t="s">
        <v>60</v>
      </c>
      <c r="E154" s="30" t="s">
        <v>921</v>
      </c>
      <c r="F154" s="16" t="s">
        <v>71</v>
      </c>
      <c r="G154" s="31">
        <v>1</v>
      </c>
      <c r="H154" s="32"/>
      <c r="I154" s="32">
        <f>ROUND(ROUND(H154,2)*ROUND(G154,4),2)</f>
        <v>0</v>
      </c>
      <c r="J154" s="16" t="s">
        <v>63</v>
      </c>
      <c r="K154" s="25"/>
      <c r="L154" s="25"/>
      <c r="M154" s="25"/>
      <c r="O154">
        <f>(I154*21)/100</f>
        <v>0</v>
      </c>
      <c r="P154" t="s">
        <v>27</v>
      </c>
    </row>
    <row r="155" spans="1:18" x14ac:dyDescent="0.2">
      <c r="A155" s="33" t="s">
        <v>64</v>
      </c>
      <c r="E155" s="23" t="s">
        <v>60</v>
      </c>
    </row>
    <row r="156" spans="1:18" x14ac:dyDescent="0.2">
      <c r="A156" s="34" t="s">
        <v>65</v>
      </c>
      <c r="E156" s="35" t="s">
        <v>66</v>
      </c>
    </row>
    <row r="157" spans="1:18" ht="102" x14ac:dyDescent="0.2">
      <c r="A157" t="s">
        <v>67</v>
      </c>
      <c r="E157" s="23" t="s">
        <v>922</v>
      </c>
    </row>
    <row r="158" spans="1:18" x14ac:dyDescent="0.2">
      <c r="A158" s="25" t="s">
        <v>58</v>
      </c>
      <c r="B158" s="29">
        <v>37</v>
      </c>
      <c r="C158" s="29" t="s">
        <v>923</v>
      </c>
      <c r="D158" s="25" t="s">
        <v>60</v>
      </c>
      <c r="E158" s="30" t="s">
        <v>924</v>
      </c>
      <c r="F158" s="16" t="s">
        <v>71</v>
      </c>
      <c r="G158" s="31">
        <v>1</v>
      </c>
      <c r="H158" s="32"/>
      <c r="I158" s="32">
        <f>ROUND(ROUND(H158,2)*ROUND(G158,4),2)</f>
        <v>0</v>
      </c>
      <c r="J158" s="16" t="s">
        <v>63</v>
      </c>
      <c r="K158" s="25"/>
      <c r="L158" s="25"/>
      <c r="M158" s="25"/>
      <c r="O158">
        <f>(I158*21)/100</f>
        <v>0</v>
      </c>
      <c r="P158" t="s">
        <v>27</v>
      </c>
    </row>
    <row r="159" spans="1:18" x14ac:dyDescent="0.2">
      <c r="A159" s="33" t="s">
        <v>64</v>
      </c>
      <c r="E159" s="23" t="s">
        <v>60</v>
      </c>
    </row>
    <row r="160" spans="1:18" x14ac:dyDescent="0.2">
      <c r="A160" s="34" t="s">
        <v>65</v>
      </c>
      <c r="E160" s="35" t="s">
        <v>66</v>
      </c>
    </row>
    <row r="161" spans="1:16" ht="89.25" x14ac:dyDescent="0.2">
      <c r="A161" t="s">
        <v>67</v>
      </c>
      <c r="E161" s="23" t="s">
        <v>925</v>
      </c>
    </row>
    <row r="162" spans="1:16" x14ac:dyDescent="0.2">
      <c r="A162" s="25" t="s">
        <v>58</v>
      </c>
      <c r="B162" s="29">
        <v>38</v>
      </c>
      <c r="C162" s="29" t="s">
        <v>926</v>
      </c>
      <c r="D162" s="25" t="s">
        <v>60</v>
      </c>
      <c r="E162" s="30" t="s">
        <v>927</v>
      </c>
      <c r="F162" s="16" t="s">
        <v>71</v>
      </c>
      <c r="G162" s="31">
        <v>1</v>
      </c>
      <c r="H162" s="32"/>
      <c r="I162" s="32">
        <f>ROUND(ROUND(H162,2)*ROUND(G162,4),2)</f>
        <v>0</v>
      </c>
      <c r="J162" s="16" t="s">
        <v>63</v>
      </c>
      <c r="K162" s="25"/>
      <c r="L162" s="25"/>
      <c r="M162" s="25"/>
      <c r="O162">
        <f>(I162*21)/100</f>
        <v>0</v>
      </c>
      <c r="P162" t="s">
        <v>27</v>
      </c>
    </row>
    <row r="163" spans="1:16" x14ac:dyDescent="0.2">
      <c r="A163" s="33" t="s">
        <v>64</v>
      </c>
      <c r="E163" s="23" t="s">
        <v>60</v>
      </c>
    </row>
    <row r="164" spans="1:16" x14ac:dyDescent="0.2">
      <c r="A164" s="34" t="s">
        <v>65</v>
      </c>
      <c r="E164" s="35" t="s">
        <v>66</v>
      </c>
    </row>
    <row r="165" spans="1:16" ht="102" x14ac:dyDescent="0.2">
      <c r="A165" t="s">
        <v>67</v>
      </c>
      <c r="E165" s="23" t="s">
        <v>928</v>
      </c>
    </row>
    <row r="166" spans="1:16" x14ac:dyDescent="0.2">
      <c r="A166" s="25" t="s">
        <v>58</v>
      </c>
      <c r="B166" s="29">
        <v>39</v>
      </c>
      <c r="C166" s="29" t="s">
        <v>929</v>
      </c>
      <c r="D166" s="25" t="s">
        <v>60</v>
      </c>
      <c r="E166" s="30" t="s">
        <v>238</v>
      </c>
      <c r="F166" s="16" t="s">
        <v>71</v>
      </c>
      <c r="G166" s="31">
        <v>1</v>
      </c>
      <c r="H166" s="32"/>
      <c r="I166" s="32">
        <f>ROUND(ROUND(H166,2)*ROUND(G166,4),2)</f>
        <v>0</v>
      </c>
      <c r="J166" s="16" t="s">
        <v>63</v>
      </c>
      <c r="K166" s="25"/>
      <c r="L166" s="25"/>
      <c r="M166" s="25"/>
      <c r="O166">
        <f>(I166*21)/100</f>
        <v>0</v>
      </c>
      <c r="P166" t="s">
        <v>27</v>
      </c>
    </row>
    <row r="167" spans="1:16" x14ac:dyDescent="0.2">
      <c r="A167" s="33" t="s">
        <v>64</v>
      </c>
      <c r="E167" s="23" t="s">
        <v>60</v>
      </c>
    </row>
    <row r="168" spans="1:16" x14ac:dyDescent="0.2">
      <c r="A168" s="34" t="s">
        <v>65</v>
      </c>
      <c r="E168" s="35" t="s">
        <v>66</v>
      </c>
    </row>
    <row r="169" spans="1:16" ht="89.25" x14ac:dyDescent="0.2">
      <c r="A169" t="s">
        <v>67</v>
      </c>
      <c r="E169" s="23" t="s">
        <v>930</v>
      </c>
    </row>
    <row r="170" spans="1:16" x14ac:dyDescent="0.2">
      <c r="A170" s="25" t="s">
        <v>58</v>
      </c>
      <c r="B170" s="29">
        <v>40</v>
      </c>
      <c r="C170" s="29" t="s">
        <v>931</v>
      </c>
      <c r="D170" s="25" t="s">
        <v>60</v>
      </c>
      <c r="E170" s="30" t="s">
        <v>932</v>
      </c>
      <c r="F170" s="16" t="s">
        <v>331</v>
      </c>
      <c r="G170" s="31">
        <v>5</v>
      </c>
      <c r="H170" s="32"/>
      <c r="I170" s="32">
        <f>ROUND(ROUND(H170,2)*ROUND(G170,4),2)</f>
        <v>0</v>
      </c>
      <c r="J170" s="16" t="s">
        <v>63</v>
      </c>
      <c r="K170" s="25"/>
      <c r="L170" s="25"/>
      <c r="M170" s="25"/>
      <c r="O170">
        <f>(I170*21)/100</f>
        <v>0</v>
      </c>
      <c r="P170" t="s">
        <v>27</v>
      </c>
    </row>
    <row r="171" spans="1:16" x14ac:dyDescent="0.2">
      <c r="A171" s="33" t="s">
        <v>64</v>
      </c>
      <c r="E171" s="23" t="s">
        <v>60</v>
      </c>
    </row>
    <row r="172" spans="1:16" x14ac:dyDescent="0.2">
      <c r="A172" s="34" t="s">
        <v>65</v>
      </c>
      <c r="E172" s="35" t="s">
        <v>66</v>
      </c>
    </row>
    <row r="173" spans="1:16" ht="89.25" x14ac:dyDescent="0.2">
      <c r="A173" t="s">
        <v>67</v>
      </c>
      <c r="E173" s="23" t="s">
        <v>933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4"/>
  <sheetViews>
    <sheetView workbookViewId="0">
      <pane ySplit="8" topLeftCell="A30" activePane="bottomLeft" state="frozen"/>
      <selection pane="bottomLeft" activeCell="B14" sqref="B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10</v>
      </c>
      <c r="B1" s="10"/>
      <c r="D1" s="10"/>
      <c r="E1" s="11" t="s">
        <v>1</v>
      </c>
      <c r="F1" s="10"/>
      <c r="G1" s="10"/>
      <c r="H1" s="10"/>
      <c r="I1" s="10"/>
      <c r="J1" s="10"/>
      <c r="K1" s="10"/>
      <c r="L1" s="10"/>
      <c r="M1" s="10"/>
      <c r="P1" t="s">
        <v>25</v>
      </c>
    </row>
    <row r="2" spans="1:18" ht="39.950000000000003" customHeight="1" x14ac:dyDescent="0.2">
      <c r="B2" s="10"/>
      <c r="D2" s="10"/>
      <c r="E2" s="12" t="s">
        <v>12</v>
      </c>
      <c r="F2" s="10"/>
      <c r="G2" s="10"/>
      <c r="H2" s="17"/>
      <c r="I2" s="17"/>
      <c r="J2" s="10"/>
      <c r="K2" s="10"/>
      <c r="L2" s="10"/>
      <c r="M2" s="10"/>
      <c r="O2">
        <f>0+O9+O22</f>
        <v>0</v>
      </c>
      <c r="P2" t="s">
        <v>26</v>
      </c>
    </row>
    <row r="3" spans="1:18" ht="39.950000000000003" customHeight="1" x14ac:dyDescent="0.2">
      <c r="A3" t="s">
        <v>11</v>
      </c>
      <c r="B3" s="19" t="s">
        <v>13</v>
      </c>
      <c r="C3" s="5" t="s">
        <v>14</v>
      </c>
      <c r="D3" s="8"/>
      <c r="E3" s="4" t="s">
        <v>15</v>
      </c>
      <c r="F3" s="8"/>
      <c r="H3" s="16" t="s">
        <v>936</v>
      </c>
      <c r="I3" s="32">
        <f>0+I9+I22</f>
        <v>0</v>
      </c>
      <c r="J3" s="18" t="s">
        <v>0</v>
      </c>
      <c r="O3" t="s">
        <v>22</v>
      </c>
      <c r="P3" t="s">
        <v>27</v>
      </c>
    </row>
    <row r="4" spans="1:18" ht="39.950000000000003" customHeight="1" x14ac:dyDescent="0.2">
      <c r="A4" t="s">
        <v>16</v>
      </c>
      <c r="B4" s="19" t="s">
        <v>17</v>
      </c>
      <c r="C4" s="5" t="s">
        <v>934</v>
      </c>
      <c r="D4" s="8"/>
      <c r="E4" s="4" t="s">
        <v>935</v>
      </c>
      <c r="F4" s="8"/>
      <c r="O4" t="s">
        <v>23</v>
      </c>
      <c r="P4" t="s">
        <v>27</v>
      </c>
    </row>
    <row r="5" spans="1:18" ht="39.950000000000003" customHeight="1" x14ac:dyDescent="0.2">
      <c r="A5" t="s">
        <v>20</v>
      </c>
      <c r="B5" s="21" t="s">
        <v>21</v>
      </c>
      <c r="C5" s="3" t="s">
        <v>936</v>
      </c>
      <c r="D5" s="8"/>
      <c r="E5" s="2" t="s">
        <v>937</v>
      </c>
      <c r="F5" s="8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39</v>
      </c>
      <c r="H6" s="1" t="s">
        <v>41</v>
      </c>
      <c r="I6" s="1"/>
      <c r="J6" s="1" t="s">
        <v>46</v>
      </c>
      <c r="K6" s="1" t="s">
        <v>48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42</v>
      </c>
      <c r="I7" s="20" t="s">
        <v>44</v>
      </c>
      <c r="J7" s="1"/>
      <c r="K7" s="20" t="s">
        <v>49</v>
      </c>
      <c r="L7" s="20" t="s">
        <v>50</v>
      </c>
      <c r="M7" s="20" t="s">
        <v>51</v>
      </c>
    </row>
    <row r="8" spans="1:18" ht="12.75" customHeight="1" x14ac:dyDescent="0.2">
      <c r="A8" s="20" t="s">
        <v>31</v>
      </c>
      <c r="B8" s="20" t="s">
        <v>33</v>
      </c>
      <c r="C8" s="20" t="s">
        <v>27</v>
      </c>
      <c r="D8" s="20" t="s">
        <v>26</v>
      </c>
      <c r="E8" s="20" t="s">
        <v>25</v>
      </c>
      <c r="F8" s="20" t="s">
        <v>38</v>
      </c>
      <c r="G8" s="20" t="s">
        <v>40</v>
      </c>
      <c r="H8" s="20" t="s">
        <v>43</v>
      </c>
      <c r="I8" s="20" t="s">
        <v>45</v>
      </c>
      <c r="J8" s="20" t="s">
        <v>47</v>
      </c>
      <c r="K8" s="20" t="s">
        <v>52</v>
      </c>
      <c r="L8" s="20" t="s">
        <v>53</v>
      </c>
      <c r="M8" s="20" t="s">
        <v>54</v>
      </c>
    </row>
    <row r="9" spans="1:18" ht="12.75" customHeight="1" x14ac:dyDescent="0.2">
      <c r="A9" t="s">
        <v>56</v>
      </c>
      <c r="C9" s="26" t="s">
        <v>33</v>
      </c>
      <c r="E9" s="27" t="s">
        <v>939</v>
      </c>
      <c r="I9" s="28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58</v>
      </c>
      <c r="B10" s="29" t="s">
        <v>33</v>
      </c>
      <c r="C10" s="29" t="s">
        <v>940</v>
      </c>
      <c r="D10" s="25" t="s">
        <v>60</v>
      </c>
      <c r="E10" s="30" t="s">
        <v>941</v>
      </c>
      <c r="F10" s="16" t="s">
        <v>942</v>
      </c>
      <c r="G10" s="31">
        <v>1</v>
      </c>
      <c r="H10" s="32"/>
      <c r="I10" s="32">
        <f>ROUND(ROUND(H10,2)*ROUND(G10,4),2)</f>
        <v>0</v>
      </c>
      <c r="J10" s="16" t="s">
        <v>280</v>
      </c>
      <c r="K10" s="25"/>
      <c r="L10" s="25"/>
      <c r="M10" s="25"/>
      <c r="O10">
        <f>(I10*21)/100</f>
        <v>0</v>
      </c>
      <c r="P10" t="s">
        <v>27</v>
      </c>
    </row>
    <row r="11" spans="1:18" x14ac:dyDescent="0.2">
      <c r="A11" s="33" t="s">
        <v>64</v>
      </c>
      <c r="E11" s="23" t="s">
        <v>943</v>
      </c>
    </row>
    <row r="12" spans="1:18" x14ac:dyDescent="0.2">
      <c r="A12" s="34" t="s">
        <v>65</v>
      </c>
      <c r="E12" s="35" t="s">
        <v>944</v>
      </c>
    </row>
    <row r="13" spans="1:18" ht="153" x14ac:dyDescent="0.2">
      <c r="A13" t="s">
        <v>67</v>
      </c>
      <c r="E13" s="23" t="s">
        <v>945</v>
      </c>
    </row>
    <row r="14" spans="1:18" x14ac:dyDescent="0.2">
      <c r="A14" s="25" t="s">
        <v>58</v>
      </c>
      <c r="B14" s="29" t="s">
        <v>27</v>
      </c>
      <c r="C14" s="29" t="s">
        <v>946</v>
      </c>
      <c r="D14" s="25" t="s">
        <v>60</v>
      </c>
      <c r="E14" s="30" t="s">
        <v>947</v>
      </c>
      <c r="F14" s="16" t="s">
        <v>942</v>
      </c>
      <c r="G14" s="31">
        <v>1</v>
      </c>
      <c r="H14" s="32"/>
      <c r="I14" s="32">
        <f>ROUND(ROUND(H14,2)*ROUND(G14,4),2)</f>
        <v>0</v>
      </c>
      <c r="J14" s="16" t="s">
        <v>280</v>
      </c>
      <c r="K14" s="25"/>
      <c r="L14" s="25"/>
      <c r="M14" s="25"/>
      <c r="O14">
        <f>(I14*21)/100</f>
        <v>0</v>
      </c>
      <c r="P14" t="s">
        <v>27</v>
      </c>
    </row>
    <row r="15" spans="1:18" x14ac:dyDescent="0.2">
      <c r="A15" s="33" t="s">
        <v>64</v>
      </c>
      <c r="E15" s="23" t="s">
        <v>943</v>
      </c>
    </row>
    <row r="16" spans="1:18" x14ac:dyDescent="0.2">
      <c r="A16" s="34" t="s">
        <v>65</v>
      </c>
      <c r="E16" s="35" t="s">
        <v>944</v>
      </c>
    </row>
    <row r="17" spans="1:18" ht="102" x14ac:dyDescent="0.2">
      <c r="A17" t="s">
        <v>67</v>
      </c>
      <c r="E17" s="23" t="s">
        <v>948</v>
      </c>
    </row>
    <row r="18" spans="1:18" x14ac:dyDescent="0.2">
      <c r="A18" s="25" t="s">
        <v>58</v>
      </c>
      <c r="B18" s="29" t="s">
        <v>26</v>
      </c>
      <c r="C18" s="29" t="s">
        <v>949</v>
      </c>
      <c r="D18" s="25" t="s">
        <v>60</v>
      </c>
      <c r="E18" s="30" t="s">
        <v>950</v>
      </c>
      <c r="F18" s="16" t="s">
        <v>942</v>
      </c>
      <c r="G18" s="31">
        <v>1</v>
      </c>
      <c r="H18" s="32"/>
      <c r="I18" s="32">
        <f>ROUND(ROUND(H18,2)*ROUND(G18,4),2)</f>
        <v>0</v>
      </c>
      <c r="J18" s="16" t="s">
        <v>280</v>
      </c>
      <c r="K18" s="25"/>
      <c r="L18" s="25"/>
      <c r="M18" s="25"/>
      <c r="O18">
        <f>(I18*21)/100</f>
        <v>0</v>
      </c>
      <c r="P18" t="s">
        <v>27</v>
      </c>
    </row>
    <row r="19" spans="1:18" x14ac:dyDescent="0.2">
      <c r="A19" s="33" t="s">
        <v>64</v>
      </c>
      <c r="E19" s="23" t="s">
        <v>943</v>
      </c>
    </row>
    <row r="20" spans="1:18" x14ac:dyDescent="0.2">
      <c r="A20" s="34" t="s">
        <v>65</v>
      </c>
      <c r="E20" s="35" t="s">
        <v>944</v>
      </c>
    </row>
    <row r="21" spans="1:18" ht="102" x14ac:dyDescent="0.2">
      <c r="A21" t="s">
        <v>67</v>
      </c>
      <c r="E21" s="23" t="s">
        <v>951</v>
      </c>
    </row>
    <row r="22" spans="1:18" ht="12.75" customHeight="1" x14ac:dyDescent="0.2">
      <c r="A22" t="s">
        <v>56</v>
      </c>
      <c r="C22" s="36" t="s">
        <v>27</v>
      </c>
      <c r="E22" s="27" t="s">
        <v>952</v>
      </c>
      <c r="I22" s="37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x14ac:dyDescent="0.2">
      <c r="A23" s="25" t="s">
        <v>58</v>
      </c>
      <c r="B23" s="29" t="s">
        <v>25</v>
      </c>
      <c r="C23" s="29" t="s">
        <v>953</v>
      </c>
      <c r="D23" s="25" t="s">
        <v>60</v>
      </c>
      <c r="E23" s="30" t="s">
        <v>954</v>
      </c>
      <c r="F23" s="16" t="s">
        <v>942</v>
      </c>
      <c r="G23" s="31">
        <v>1</v>
      </c>
      <c r="H23" s="32"/>
      <c r="I23" s="32">
        <f>ROUND(ROUND(H23,2)*ROUND(G23,4),2)</f>
        <v>0</v>
      </c>
      <c r="J23" s="16" t="s">
        <v>280</v>
      </c>
      <c r="K23" s="25"/>
      <c r="L23" s="25"/>
      <c r="M23" s="25"/>
      <c r="O23">
        <f>(I23*21)/100</f>
        <v>0</v>
      </c>
      <c r="P23" t="s">
        <v>27</v>
      </c>
    </row>
    <row r="24" spans="1:18" x14ac:dyDescent="0.2">
      <c r="A24" s="33" t="s">
        <v>64</v>
      </c>
      <c r="E24" s="23" t="s">
        <v>955</v>
      </c>
    </row>
    <row r="25" spans="1:18" x14ac:dyDescent="0.2">
      <c r="A25" s="34" t="s">
        <v>65</v>
      </c>
      <c r="E25" s="35" t="s">
        <v>944</v>
      </c>
    </row>
    <row r="26" spans="1:18" ht="89.25" x14ac:dyDescent="0.2">
      <c r="A26" t="s">
        <v>67</v>
      </c>
      <c r="E26" s="23" t="s">
        <v>956</v>
      </c>
    </row>
    <row r="27" spans="1:18" x14ac:dyDescent="0.2">
      <c r="A27" s="25" t="s">
        <v>58</v>
      </c>
      <c r="B27" s="29" t="s">
        <v>38</v>
      </c>
      <c r="C27" s="29" t="s">
        <v>957</v>
      </c>
      <c r="D27" s="25" t="s">
        <v>60</v>
      </c>
      <c r="E27" s="30" t="s">
        <v>958</v>
      </c>
      <c r="F27" s="16" t="s">
        <v>942</v>
      </c>
      <c r="G27" s="31">
        <v>1</v>
      </c>
      <c r="H27" s="32"/>
      <c r="I27" s="32">
        <f>ROUND(ROUND(H27,2)*ROUND(G27,4),2)</f>
        <v>0</v>
      </c>
      <c r="J27" s="16" t="s">
        <v>280</v>
      </c>
      <c r="K27" s="25"/>
      <c r="L27" s="25"/>
      <c r="M27" s="25"/>
      <c r="O27">
        <f>(I27*21)/100</f>
        <v>0</v>
      </c>
      <c r="P27" t="s">
        <v>27</v>
      </c>
    </row>
    <row r="28" spans="1:18" x14ac:dyDescent="0.2">
      <c r="A28" s="33" t="s">
        <v>64</v>
      </c>
      <c r="E28" s="23" t="s">
        <v>959</v>
      </c>
    </row>
    <row r="29" spans="1:18" x14ac:dyDescent="0.2">
      <c r="A29" s="34" t="s">
        <v>65</v>
      </c>
      <c r="E29" s="35" t="s">
        <v>944</v>
      </c>
    </row>
    <row r="30" spans="1:18" ht="76.5" x14ac:dyDescent="0.2">
      <c r="A30" t="s">
        <v>67</v>
      </c>
      <c r="E30" s="23" t="s">
        <v>960</v>
      </c>
    </row>
    <row r="31" spans="1:18" x14ac:dyDescent="0.2">
      <c r="A31" s="25" t="s">
        <v>58</v>
      </c>
      <c r="B31" s="29" t="s">
        <v>40</v>
      </c>
      <c r="C31" s="29" t="s">
        <v>961</v>
      </c>
      <c r="D31" s="25" t="s">
        <v>60</v>
      </c>
      <c r="E31" s="30" t="s">
        <v>962</v>
      </c>
      <c r="F31" s="16" t="s">
        <v>71</v>
      </c>
      <c r="G31" s="31">
        <v>1</v>
      </c>
      <c r="H31" s="32"/>
      <c r="I31" s="32">
        <f>ROUND(ROUND(H31,2)*ROUND(G31,4),2)</f>
        <v>0</v>
      </c>
      <c r="J31" s="16" t="s">
        <v>280</v>
      </c>
      <c r="K31" s="25"/>
      <c r="L31" s="25"/>
      <c r="M31" s="25"/>
      <c r="O31">
        <f>(I31*21)/100</f>
        <v>0</v>
      </c>
      <c r="P31" t="s">
        <v>27</v>
      </c>
    </row>
    <row r="32" spans="1:18" x14ac:dyDescent="0.2">
      <c r="A32" s="33" t="s">
        <v>64</v>
      </c>
      <c r="E32" s="23" t="s">
        <v>963</v>
      </c>
    </row>
    <row r="33" spans="1:5" x14ac:dyDescent="0.2">
      <c r="A33" s="34" t="s">
        <v>65</v>
      </c>
      <c r="E33" s="35" t="s">
        <v>964</v>
      </c>
    </row>
    <row r="34" spans="1:5" ht="127.5" x14ac:dyDescent="0.2">
      <c r="A34" t="s">
        <v>67</v>
      </c>
      <c r="E34" s="23" t="s">
        <v>965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D.1.1_PS 501</vt:lpstr>
      <vt:lpstr>D.2.1.1.0_SO 101</vt:lpstr>
      <vt:lpstr>D.2.1.2_SO 201</vt:lpstr>
      <vt:lpstr>D.2.1.3_SO 202</vt:lpstr>
      <vt:lpstr>D.2.1.8_SO 203</vt:lpstr>
      <vt:lpstr>D.2.2.1_SO 301</vt:lpstr>
      <vt:lpstr>D.2.3.6_SO 401</vt:lpstr>
      <vt:lpstr>D.9.8_SO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Zdeněk Petr, Ing.</cp:lastModifiedBy>
  <dcterms:modified xsi:type="dcterms:W3CDTF">2024-07-25T11:10:56Z</dcterms:modified>
  <cp:category/>
  <cp:contentStatus/>
</cp:coreProperties>
</file>